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Istruzioni" sheetId="1" state="visible" r:id="rId3"/>
    <sheet name="Azienda" sheetId="2" state="visible" r:id="rId4"/>
    <sheet name="Linee" sheetId="3" state="visible" r:id="rId5"/>
    <sheet name="Come lo usiamo noi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<sst xmlns="http://schemas.openxmlformats.org/spreadsheetml/2006/main" count="123" uniqueCount="109">
  <si>
    <t xml:space="preserve">Break-even e margine di contribuzione</t>
  </si>
  <si>
    <t xml:space="preserve">Strumento gratuito di REVERSEA, Fractional CFO per PMI italiane. Altri strumenti: https://reversea.io/strumenti</t>
  </si>
  <si>
    <t xml:space="preserve">Cosa contiene</t>
  </si>
  <si>
    <t xml:space="preserve">Azienda: il break-even dell'azienda intera, il margine di sicurezza e i ricavi che servono per il risultato voluto.</t>
  </si>
  <si>
    <t xml:space="preserve">Linee: il margine di ogni servizio, prodotto o canale, e il risultato a costo pieno con due regole di ripartizione affiancate.</t>
  </si>
  <si>
    <t xml:space="preserve">Come si usa</t>
  </si>
  <si>
    <t xml:space="preserve">1. Nel foglio Azienda si inseriscono il periodo, i ricavi e il risultato operativo che si vuole raggiungere.</t>
  </si>
  <si>
    <t xml:space="preserve">2. Si elencano i costi del conto economico dello stesso periodo e per ognuno si sceglie la natura: Fisso, Variabile o Misto.</t>
  </si>
  <si>
    <t xml:space="preserve">3. Per una voce mista si indica la quota variabile: per l'energia, per esempio, la parte che segue la produzione.</t>
  </si>
  <si>
    <t xml:space="preserve">4. Nel foglio Linee si inseriscono per ogni linea ricavi, costi variabili e costi fissi diretti, cioè quelli che spariscono chiudendola.</t>
  </si>
  <si>
    <t xml:space="preserve">5. La quadratura in fondo al foglio Linee deve fare zero: ricavi e variabili delle linee sono quelli dell'azienda, divisi.</t>
  </si>
  <si>
    <t xml:space="preserve">Come si legge</t>
  </si>
  <si>
    <t xml:space="preserve">Il break-even sono i ricavi a cui il risultato operativo fa zero. Se il margine di contribuzione è zero o negativo, il pareggio non esiste.</t>
  </si>
  <si>
    <t xml:space="preserve">Una voce di costo senza natura resta fuori dal calcolo e compare in rosso: meglio un residuo dichiarato che un residuo finito per caso da una parte.</t>
  </si>
  <si>
    <t xml:space="preserve">Il margine della linea è quello che si perde chiudendola, perché i fissi comuni restano. Il risultato a costo pieno cambia con la regola di ripartizione.</t>
  </si>
  <si>
    <t xml:space="preserve">Legenda</t>
  </si>
  <si>
    <t xml:space="preserve">Celle grigie con numeri blu: dati da inserire.</t>
  </si>
  <si>
    <t xml:space="preserve">Numeri neri: formule, non vanno toccate.</t>
  </si>
  <si>
    <t xml:space="preserve">Numeri verdi: dati che arrivano da un altro foglio.</t>
  </si>
  <si>
    <t xml:space="preserve">Testo rosso: un segnale da guardare.</t>
  </si>
  <si>
    <t xml:space="preserve">I numeri presenti sono di esempio, riferiti a un'azienda immaginaria. Non sono dati di nessun cliente.</t>
  </si>
  <si>
    <t xml:space="preserve">L'azienda intera, euro. Ogni costo si classifica come fisso, variabile o misto.</t>
  </si>
  <si>
    <t xml:space="preserve">Periodo</t>
  </si>
  <si>
    <t xml:space="preserve">Anno 2027</t>
  </si>
  <si>
    <t xml:space="preserve">Un anno, un trimestre, un mese: ricavi e costi dello stesso periodo.</t>
  </si>
  <si>
    <t xml:space="preserve">Ricavi del periodo</t>
  </si>
  <si>
    <t xml:space="preserve">Dal conto economico.</t>
  </si>
  <si>
    <t xml:space="preserve">Risultato operativo che si vuole raggiungere</t>
  </si>
  <si>
    <t xml:space="preserve">Prima di interessi e imposte.</t>
  </si>
  <si>
    <t xml:space="preserve">Risultati</t>
  </si>
  <si>
    <t xml:space="preserve">Costi variabili</t>
  </si>
  <si>
    <t xml:space="preserve">Crescono e calano con i ricavi.</t>
  </si>
  <si>
    <t xml:space="preserve">Margine di contribuzione</t>
  </si>
  <si>
    <t xml:space="preserve">Ricavi meno costi variabili.</t>
  </si>
  <si>
    <t xml:space="preserve">Margine di contribuzione in % dei ricavi</t>
  </si>
  <si>
    <t xml:space="preserve">Quanto resta di ogni euro venduto per coprire i fissi.</t>
  </si>
  <si>
    <t xml:space="preserve">Costi fissi</t>
  </si>
  <si>
    <t xml:space="preserve">Restano anche se i ricavi calano.</t>
  </si>
  <si>
    <t xml:space="preserve">Risultato operativo</t>
  </si>
  <si>
    <t xml:space="preserve">Break-even: ricavi di pareggio</t>
  </si>
  <si>
    <t xml:space="preserve">Costi fissi diviso margine di contribuzione in %.</t>
  </si>
  <si>
    <t xml:space="preserve">Margine di sicurezza</t>
  </si>
  <si>
    <t xml:space="preserve">Di quanto possono calare i ricavi prima della perdita.</t>
  </si>
  <si>
    <t xml:space="preserve">Margine di sicurezza in % dei ricavi</t>
  </si>
  <si>
    <t xml:space="preserve">Ricavi necessari per il risultato voluto</t>
  </si>
  <si>
    <t xml:space="preserve">Con lo stesso margine e gli stessi fissi.</t>
  </si>
  <si>
    <t xml:space="preserve">Costi non classificati, fuori dal calcolo</t>
  </si>
  <si>
    <t xml:space="preserve">Se non è zero, una voce ha l'importo e non la natura.</t>
  </si>
  <si>
    <t xml:space="preserve">Voce di costo</t>
  </si>
  <si>
    <t xml:space="preserve">Importo</t>
  </si>
  <si>
    <t xml:space="preserve">Natura</t>
  </si>
  <si>
    <t xml:space="preserve">% variabile</t>
  </si>
  <si>
    <t xml:space="preserve">Parte variabile</t>
  </si>
  <si>
    <t xml:space="preserve">Parte fissa</t>
  </si>
  <si>
    <t xml:space="preserve">Non classificata</t>
  </si>
  <si>
    <t xml:space="preserve">Materie prime e merci</t>
  </si>
  <si>
    <t xml:space="preserve">Variabile</t>
  </si>
  <si>
    <t xml:space="preserve">Lavorazioni esterne</t>
  </si>
  <si>
    <t xml:space="preserve">Trasporti in uscita</t>
  </si>
  <si>
    <t xml:space="preserve">Provvigioni agenti</t>
  </si>
  <si>
    <t xml:space="preserve">Commissioni marketplace e pagamenti</t>
  </si>
  <si>
    <t xml:space="preserve">Energia</t>
  </si>
  <si>
    <t xml:space="preserve">Misto</t>
  </si>
  <si>
    <t xml:space="preserve">Personale di produzione e assistenza</t>
  </si>
  <si>
    <t xml:space="preserve">Fisso</t>
  </si>
  <si>
    <t xml:space="preserve">Personale commerciale e amministrativo</t>
  </si>
  <si>
    <t xml:space="preserve">Affitti</t>
  </si>
  <si>
    <t xml:space="preserve">Consulenze e servizi</t>
  </si>
  <si>
    <t xml:space="preserve">Marketing</t>
  </si>
  <si>
    <t xml:space="preserve">Ammortamenti</t>
  </si>
  <si>
    <t xml:space="preserve">Totale costi</t>
  </si>
  <si>
    <t xml:space="preserve">I numeri presenti sono di esempio: un'azienda immaginaria. Si sostituiscono con i propri nelle celle grigie. % variabile serve solo per le voci miste.</t>
  </si>
  <si>
    <t xml:space="preserve">Margine per linea: servizio, prodotto, canale</t>
  </si>
  <si>
    <t xml:space="preserve">Euro, stesso periodo del foglio Azienda. Fino a sei linee; le colonne vuote si ignorano.</t>
  </si>
  <si>
    <t xml:space="preserve">Linea</t>
  </si>
  <si>
    <t xml:space="preserve">Prodotti standard</t>
  </si>
  <si>
    <t xml:space="preserve">Prodotti su misura</t>
  </si>
  <si>
    <t xml:space="preserve">Assistenza e ricambi</t>
  </si>
  <si>
    <t xml:space="preserve">Vendita online</t>
  </si>
  <si>
    <t xml:space="preserve">Totale</t>
  </si>
  <si>
    <t xml:space="preserve">Ricavi</t>
  </si>
  <si>
    <t xml:space="preserve">   in % dei ricavi</t>
  </si>
  <si>
    <t xml:space="preserve">Costi fissi diretti</t>
  </si>
  <si>
    <t xml:space="preserve">Solo i fissi che spariscono chiudendo la linea.</t>
  </si>
  <si>
    <t xml:space="preserve">Margine della linea</t>
  </si>
  <si>
    <t xml:space="preserve">Quello che si perde chiudendola.</t>
  </si>
  <si>
    <t xml:space="preserve">Effetto sul risultato se si chiude la linea</t>
  </si>
  <si>
    <t xml:space="preserve">Costi fissi comuni: restano anche chiudendo una linea</t>
  </si>
  <si>
    <t xml:space="preserve">Costi fissi comuni da ripartire</t>
  </si>
  <si>
    <t xml:space="preserve">Costi fissi del foglio Azienda meno i fissi diretti delle linee.</t>
  </si>
  <si>
    <t xml:space="preserve">Seconda base di ripartizione</t>
  </si>
  <si>
    <t xml:space="preserve">Ore di lavoro diretto</t>
  </si>
  <si>
    <t xml:space="preserve">Ore, metri quadri, persone: la base che sembra più giusta.</t>
  </si>
  <si>
    <t xml:space="preserve">Risultato a costo pieno, con due regole di ripartizione</t>
  </si>
  <si>
    <t xml:space="preserve">Quota dei fissi comuni, ripartita sui ricavi</t>
  </si>
  <si>
    <t xml:space="preserve">Risultato ripartendo sui ricavi</t>
  </si>
  <si>
    <t xml:space="preserve">Lettura</t>
  </si>
  <si>
    <t xml:space="preserve">Quadratura con il foglio Azienda: deve fare zero</t>
  </si>
  <si>
    <t xml:space="preserve">Ricavi delle linee meno ricavi dell'azienda</t>
  </si>
  <si>
    <t xml:space="preserve">Variabili delle linee meno variabili dell'azienda</t>
  </si>
  <si>
    <t xml:space="preserve">I numeri presenti sono di esempio: un'azienda immaginaria. Si sostituiscono con i propri nelle celle grigie.</t>
  </si>
  <si>
    <t xml:space="preserve">Come lo usiamo noi</t>
  </si>
  <si>
    <t xml:space="preserve">REVERSEA, Fractional CFO per PMI italiane</t>
  </si>
  <si>
    <t xml:space="preserve">Il break-even lo calcoliamo in quasi ogni ingaggio di controllo di gestione: prima sull'azienda intera, poi per linea, cioè per servizio, prodotto, canale e a volte per giorno della settimana.</t>
  </si>
  <si>
    <t xml:space="preserve">La scelta che sposta i numeri è una sola, cosa è fisso e cosa è variabile, e la facciamo voce per voce insieme a chi conosce l'azienda. Il personale, per esempio, spesso ha una base fissa e una parte che segue i volumi.</t>
  </si>
  <si>
    <t xml:space="preserve">Per decidere se chiudere una linea guardiamo il suo margine e non il risultato a costo pieno. Due regole di ripartizione ragionevoli possono dare segni opposti alla stessa linea: nell'esempio succede a due linee su quattro, in utile ripartendo sui ricavi e in perdita ripartendo sulle ore.</t>
  </si>
  <si>
    <t xml:space="preserve">Il break-even di un anno non è la somma dei break-even dei mesi, e quello di un gruppo non è la somma di quelli delle sedi: si legge sui fissi totali e sul margine medio.</t>
  </si>
  <si>
    <t xml:space="preserve">Coi clienti lo costruiamo sui loro dati e lo aggiorniamo ogni mese, insieme alla cassa e agli scostamenti dei costi.</t>
  </si>
  <si>
    <t xml:space="preserve">Per parlarne: https://reversea.io/contatti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</si>
</sst>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;\(0.0%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40A34"/>
      <name val="Arial"/>
      <family val="0"/>
      <charset val="1"/>
    </font>
    <font>
      <sz val="10"/>
      <color rgb="FF555B7A"/>
      <name val="Arial"/>
      <family val="0"/>
      <charset val="1"/>
    </font>
    <font>
      <b val="true"/>
      <sz val="10"/>
      <color rgb="FF040A34"/>
      <name val="Arial"/>
      <family val="0"/>
      <charset val="1"/>
    </font>
    <font>
      <sz val="10"/>
      <color rgb="FF040A34"/>
      <name val="Arial"/>
      <family val="0"/>
      <charset val="1"/>
    </font>
    <font>
      <sz val="10"/>
      <color rgb="FF4750FD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82A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BECF1"/>
        <bgColor rgb="FFFFFFFF"/>
      </patternFill>
    </fill>
    <fill>
      <patternFill patternType="solid">
        <fgColor rgb="FFD6D9E4"/>
        <bgColor rgb="FFEBECF1"/>
      </patternFill>
    </fill>
    <fill>
      <patternFill patternType="solid">
        <fgColor rgb="FF040A34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040A3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F82A59"/>
        <sz val="10"/>
      </font>
      <fill>
        <patternFill>
          <bgColor rgb="FFFDD3DD"/>
        </patternFill>
      </fill>
    </dxf>
    <dxf>
      <font>
        <name val="Arial"/>
        <charset val="1"/>
        <family val="0"/>
        <b val="1"/>
        <color rgb="FFF82A59"/>
        <sz val="10"/>
      </font>
    </dxf>
  </dxfs>
  <colors>
    <indexedColors>
      <rgbColor rgb="FF000000"/>
      <rgbColor rgb="FFFFFFFF"/>
      <rgbColor rgb="FFF82A59"/>
      <rgbColor rgb="FF00FF00"/>
      <rgbColor rgb="FF0000FF"/>
      <rgbColor rgb="FFFFFF00"/>
      <rgbColor rgb="FFFF00FF"/>
      <rgbColor rgb="FF00FFFF"/>
      <rgbColor rgb="FF800000"/>
      <rgbColor rgb="FF008000"/>
      <rgbColor rgb="FF040A34"/>
      <rgbColor rgb="FF808000"/>
      <rgbColor rgb="FF800080"/>
      <rgbColor rgb="FF008080"/>
      <rgbColor rgb="FFC0C0C0"/>
      <rgbColor rgb="FF808080"/>
      <rgbColor rgb="FF9999FF"/>
      <rgbColor rgb="FF993366"/>
      <rgbColor rgb="FFEBECF1"/>
      <rgbColor rgb="FFCCFFFF"/>
      <rgbColor rgb="FF660066"/>
      <rgbColor rgb="FFFF8080"/>
      <rgbColor rgb="FF0066CC"/>
      <rgbColor rgb="FFD6D9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D3DD"/>
      <rgbColor rgb="FF4750FD"/>
      <rgbColor rgb="FF33CCCC"/>
      <rgbColor rgb="FF99CC00"/>
      <rgbColor rgb="FFFFCC00"/>
      <rgbColor rgb="FFFF9900"/>
      <rgbColor rgb="FFFF6600"/>
      <rgbColor rgb="FF555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eversea.io/strumenti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reversea.io/contatt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 t="s">
        <v>8</v>
      </c>
    </row>
    <row r="13" customFormat="false" ht="23.8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23.85" hidden="false" customHeight="false" outlineLevel="0" collapsed="false">
      <c r="B17" s="4" t="s">
        <v>12</v>
      </c>
    </row>
    <row r="18" customFormat="false" ht="23.85" hidden="false" customHeight="false" outlineLevel="0" collapsed="false">
      <c r="B18" s="4" t="s">
        <v>13</v>
      </c>
    </row>
    <row r="19" customFormat="false" ht="23.85" hidden="false" customHeight="false" outlineLevel="0" collapsed="false">
      <c r="B19" s="4" t="s">
        <v>14</v>
      </c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5" t="s">
        <v>16</v>
      </c>
    </row>
    <row r="23" customFormat="false" ht="15" hidden="false" customHeight="false" outlineLevel="0" collapsed="false">
      <c r="B23" s="6" t="s">
        <v>17</v>
      </c>
    </row>
    <row r="24" customFormat="false" ht="15" hidden="false" customHeight="false" outlineLevel="0" collapsed="false">
      <c r="B24" s="7" t="s">
        <v>18</v>
      </c>
    </row>
    <row r="25" customFormat="false" ht="15" hidden="false" customHeight="false" outlineLevel="0" collapsed="false">
      <c r="B25" s="8" t="s">
        <v>19</v>
      </c>
    </row>
    <row r="27" customFormat="false" ht="15" hidden="false" customHeight="false" outlineLevel="0" collapsed="false">
      <c r="B27" s="9" t="s">
        <v>20</v>
      </c>
    </row>
  </sheetData>
  <hyperlinks>
    <hyperlink ref="B3" r:id="rId1" display="Strumento gratuito di REVERSEA, Fractional CFO per PMI italiane. Altri strumenti: https://reversea.io/strument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0" topLeftCell="A2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" min="3" style="0" width="14"/>
    <col collapsed="false" customWidth="true" hidden="false" outlineLevel="0" max="8" min="4" style="0" width="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21</v>
      </c>
    </row>
    <row r="4" customFormat="false" ht="15" hidden="false" customHeight="false" outlineLevel="0" collapsed="false">
      <c r="A4" s="10" t="s">
        <v>22</v>
      </c>
      <c r="C4" s="11" t="s">
        <v>23</v>
      </c>
      <c r="D4" s="2" t="s">
        <v>24</v>
      </c>
    </row>
    <row r="5" customFormat="false" ht="15" hidden="false" customHeight="false" outlineLevel="0" collapsed="false">
      <c r="A5" s="10" t="s">
        <v>25</v>
      </c>
      <c r="C5" s="12" t="n">
        <v>5000000</v>
      </c>
      <c r="D5" s="2" t="s">
        <v>26</v>
      </c>
    </row>
    <row r="6" customFormat="false" ht="15" hidden="false" customHeight="false" outlineLevel="0" collapsed="false">
      <c r="A6" s="10" t="s">
        <v>27</v>
      </c>
      <c r="C6" s="12" t="n">
        <v>300000</v>
      </c>
      <c r="D6" s="2" t="s">
        <v>28</v>
      </c>
    </row>
    <row r="8" customFormat="false" ht="15" hidden="false" customHeight="false" outlineLevel="0" collapsed="false">
      <c r="A8" s="3" t="s">
        <v>29</v>
      </c>
    </row>
    <row r="9" customFormat="false" ht="15" hidden="false" customHeight="false" outlineLevel="0" collapsed="false">
      <c r="A9" s="10" t="s">
        <v>30</v>
      </c>
      <c r="B9" s="13"/>
      <c r="C9" s="14" t="n">
        <f aca="false">F41</f>
        <v>2735000</v>
      </c>
      <c r="D9" s="2" t="s">
        <v>31</v>
      </c>
    </row>
    <row r="10" customFormat="false" ht="15" hidden="false" customHeight="false" outlineLevel="0" collapsed="false">
      <c r="A10" s="10" t="s">
        <v>32</v>
      </c>
      <c r="B10" s="13"/>
      <c r="C10" s="14" t="n">
        <f aca="false">C5-C9</f>
        <v>2265000</v>
      </c>
      <c r="D10" s="2" t="s">
        <v>33</v>
      </c>
    </row>
    <row r="11" customFormat="false" ht="15" hidden="false" customHeight="false" outlineLevel="0" collapsed="false">
      <c r="A11" s="10" t="s">
        <v>34</v>
      </c>
      <c r="B11" s="13"/>
      <c r="C11" s="15" t="n">
        <f aca="false">IF(C5=0,0,C10/C5)</f>
        <v>0.453</v>
      </c>
      <c r="D11" s="2" t="s">
        <v>35</v>
      </c>
    </row>
    <row r="12" customFormat="false" ht="15" hidden="false" customHeight="false" outlineLevel="0" collapsed="false">
      <c r="A12" s="10" t="s">
        <v>36</v>
      </c>
      <c r="B12" s="13"/>
      <c r="C12" s="14" t="n">
        <f aca="false">G41</f>
        <v>2070000</v>
      </c>
      <c r="D12" s="2" t="s">
        <v>37</v>
      </c>
    </row>
    <row r="13" customFormat="false" ht="15" hidden="false" customHeight="false" outlineLevel="0" collapsed="false">
      <c r="A13" s="16" t="s">
        <v>38</v>
      </c>
      <c r="B13" s="16"/>
      <c r="C13" s="17" t="n">
        <f aca="false">C10-C12</f>
        <v>195000</v>
      </c>
      <c r="D13" s="2"/>
    </row>
    <row r="14" customFormat="false" ht="15" hidden="false" customHeight="false" outlineLevel="0" collapsed="false">
      <c r="A14" s="16" t="s">
        <v>39</v>
      </c>
      <c r="B14" s="16"/>
      <c r="C14" s="17" t="n">
        <f aca="false">IF(C10&lt;=0,"Non esiste",C12/C11)</f>
        <v>4569536.42384106</v>
      </c>
      <c r="D14" s="2" t="s">
        <v>40</v>
      </c>
    </row>
    <row r="15" customFormat="false" ht="15" hidden="false" customHeight="false" outlineLevel="0" collapsed="false">
      <c r="A15" s="10" t="s">
        <v>41</v>
      </c>
      <c r="B15" s="13"/>
      <c r="C15" s="14" t="n">
        <f aca="false">IF(ISNUMBER(C14),C5-C14,"")</f>
        <v>430463.576158941</v>
      </c>
      <c r="D15" s="2" t="s">
        <v>42</v>
      </c>
    </row>
    <row r="16" customFormat="false" ht="15" hidden="false" customHeight="false" outlineLevel="0" collapsed="false">
      <c r="A16" s="10" t="s">
        <v>43</v>
      </c>
      <c r="B16" s="13"/>
      <c r="C16" s="15" t="n">
        <f aca="false">IF(AND(ISNUMBER(C14),C5&lt;&gt;0),C15/C5,"")</f>
        <v>0.0860927152317882</v>
      </c>
      <c r="D16" s="2"/>
    </row>
    <row r="17" customFormat="false" ht="15" hidden="false" customHeight="false" outlineLevel="0" collapsed="false">
      <c r="A17" s="10" t="s">
        <v>44</v>
      </c>
      <c r="B17" s="13"/>
      <c r="C17" s="14" t="n">
        <f aca="false">IF(C10&lt;=0,"Non esiste",(C12+C6)/C11)</f>
        <v>5231788.0794702</v>
      </c>
      <c r="D17" s="2" t="s">
        <v>45</v>
      </c>
    </row>
    <row r="18" customFormat="false" ht="15" hidden="false" customHeight="false" outlineLevel="0" collapsed="false">
      <c r="A18" s="10" t="s">
        <v>46</v>
      </c>
      <c r="B18" s="13"/>
      <c r="C18" s="14" t="n">
        <f aca="false">H41</f>
        <v>0</v>
      </c>
      <c r="D18" s="2" t="s">
        <v>47</v>
      </c>
    </row>
    <row r="20" customFormat="false" ht="15" hidden="false" customHeight="false" outlineLevel="0" collapsed="false">
      <c r="A20" s="18" t="s">
        <v>48</v>
      </c>
      <c r="B20" s="19"/>
      <c r="C20" s="19" t="s">
        <v>49</v>
      </c>
      <c r="D20" s="19" t="s">
        <v>50</v>
      </c>
      <c r="E20" s="19" t="s">
        <v>51</v>
      </c>
      <c r="F20" s="19" t="s">
        <v>52</v>
      </c>
      <c r="G20" s="19" t="s">
        <v>53</v>
      </c>
      <c r="H20" s="19" t="s">
        <v>54</v>
      </c>
    </row>
    <row r="21" customFormat="false" ht="15" hidden="false" customHeight="false" outlineLevel="0" collapsed="false">
      <c r="A21" s="20" t="s">
        <v>55</v>
      </c>
      <c r="C21" s="21" t="n">
        <v>2050000</v>
      </c>
      <c r="D21" s="11" t="s">
        <v>56</v>
      </c>
      <c r="E21" s="22"/>
      <c r="F21" s="23" t="n">
        <f aca="false">IF(D21="Variabile",C21,IF(D21="Misto",C21*E21,0))</f>
        <v>2050000</v>
      </c>
      <c r="G21" s="23" t="n">
        <f aca="false">IF(D21="Fisso",C21,IF(D21="Misto",C21*(1-E21),0))</f>
        <v>0</v>
      </c>
      <c r="H21" s="23" t="n">
        <f aca="false">IF(AND(C21&lt;&gt;0,D21=""),C21,0)</f>
        <v>0</v>
      </c>
    </row>
    <row r="22" customFormat="false" ht="15" hidden="false" customHeight="false" outlineLevel="0" collapsed="false">
      <c r="A22" s="20" t="s">
        <v>57</v>
      </c>
      <c r="C22" s="21" t="n">
        <v>300000</v>
      </c>
      <c r="D22" s="11" t="s">
        <v>56</v>
      </c>
      <c r="E22" s="22"/>
      <c r="F22" s="23" t="n">
        <f aca="false">IF(D22="Variabile",C22,IF(D22="Misto",C22*E22,0))</f>
        <v>300000</v>
      </c>
      <c r="G22" s="23" t="n">
        <f aca="false">IF(D22="Fisso",C22,IF(D22="Misto",C22*(1-E22),0))</f>
        <v>0</v>
      </c>
      <c r="H22" s="23" t="n">
        <f aca="false">IF(AND(C22&lt;&gt;0,D22=""),C22,0)</f>
        <v>0</v>
      </c>
    </row>
    <row r="23" customFormat="false" ht="15" hidden="false" customHeight="false" outlineLevel="0" collapsed="false">
      <c r="A23" s="20" t="s">
        <v>58</v>
      </c>
      <c r="C23" s="21" t="n">
        <v>190000</v>
      </c>
      <c r="D23" s="11" t="s">
        <v>56</v>
      </c>
      <c r="E23" s="22"/>
      <c r="F23" s="23" t="n">
        <f aca="false">IF(D23="Variabile",C23,IF(D23="Misto",C23*E23,0))</f>
        <v>190000</v>
      </c>
      <c r="G23" s="23" t="n">
        <f aca="false">IF(D23="Fisso",C23,IF(D23="Misto",C23*(1-E23),0))</f>
        <v>0</v>
      </c>
      <c r="H23" s="23" t="n">
        <f aca="false">IF(AND(C23&lt;&gt;0,D23=""),C23,0)</f>
        <v>0</v>
      </c>
    </row>
    <row r="24" customFormat="false" ht="15" hidden="false" customHeight="false" outlineLevel="0" collapsed="false">
      <c r="A24" s="20" t="s">
        <v>59</v>
      </c>
      <c r="C24" s="21" t="n">
        <v>120000</v>
      </c>
      <c r="D24" s="11" t="s">
        <v>56</v>
      </c>
      <c r="E24" s="22"/>
      <c r="F24" s="23" t="n">
        <f aca="false">IF(D24="Variabile",C24,IF(D24="Misto",C24*E24,0))</f>
        <v>120000</v>
      </c>
      <c r="G24" s="23" t="n">
        <f aca="false">IF(D24="Fisso",C24,IF(D24="Misto",C24*(1-E24),0))</f>
        <v>0</v>
      </c>
      <c r="H24" s="23" t="n">
        <f aca="false">IF(AND(C24&lt;&gt;0,D24=""),C24,0)</f>
        <v>0</v>
      </c>
    </row>
    <row r="25" customFormat="false" ht="15" hidden="false" customHeight="false" outlineLevel="0" collapsed="false">
      <c r="A25" s="20" t="s">
        <v>60</v>
      </c>
      <c r="C25" s="21" t="n">
        <v>40000</v>
      </c>
      <c r="D25" s="11" t="s">
        <v>56</v>
      </c>
      <c r="E25" s="22"/>
      <c r="F25" s="23" t="n">
        <f aca="false">IF(D25="Variabile",C25,IF(D25="Misto",C25*E25,0))</f>
        <v>40000</v>
      </c>
      <c r="G25" s="23" t="n">
        <f aca="false">IF(D25="Fisso",C25,IF(D25="Misto",C25*(1-E25),0))</f>
        <v>0</v>
      </c>
      <c r="H25" s="23" t="n">
        <f aca="false">IF(AND(C25&lt;&gt;0,D25=""),C25,0)</f>
        <v>0</v>
      </c>
    </row>
    <row r="26" customFormat="false" ht="15" hidden="false" customHeight="false" outlineLevel="0" collapsed="false">
      <c r="A26" s="20" t="s">
        <v>61</v>
      </c>
      <c r="C26" s="21" t="n">
        <v>175000</v>
      </c>
      <c r="D26" s="11" t="s">
        <v>62</v>
      </c>
      <c r="E26" s="22" t="n">
        <v>0.2</v>
      </c>
      <c r="F26" s="23" t="n">
        <f aca="false">IF(D26="Variabile",C26,IF(D26="Misto",C26*E26,0))</f>
        <v>35000</v>
      </c>
      <c r="G26" s="23" t="n">
        <f aca="false">IF(D26="Fisso",C26,IF(D26="Misto",C26*(1-E26),0))</f>
        <v>140000</v>
      </c>
      <c r="H26" s="23" t="n">
        <f aca="false">IF(AND(C26&lt;&gt;0,D26=""),C26,0)</f>
        <v>0</v>
      </c>
    </row>
    <row r="27" customFormat="false" ht="15" hidden="false" customHeight="false" outlineLevel="0" collapsed="false">
      <c r="A27" s="20" t="s">
        <v>63</v>
      </c>
      <c r="C27" s="21" t="n">
        <v>1100000</v>
      </c>
      <c r="D27" s="11" t="s">
        <v>64</v>
      </c>
      <c r="E27" s="22"/>
      <c r="F27" s="23" t="n">
        <f aca="false">IF(D27="Variabile",C27,IF(D27="Misto",C27*E27,0))</f>
        <v>0</v>
      </c>
      <c r="G27" s="23" t="n">
        <f aca="false">IF(D27="Fisso",C27,IF(D27="Misto",C27*(1-E27),0))</f>
        <v>1100000</v>
      </c>
      <c r="H27" s="23" t="n">
        <f aca="false">IF(AND(C27&lt;&gt;0,D27=""),C27,0)</f>
        <v>0</v>
      </c>
    </row>
    <row r="28" customFormat="false" ht="15" hidden="false" customHeight="false" outlineLevel="0" collapsed="false">
      <c r="A28" s="20" t="s">
        <v>65</v>
      </c>
      <c r="C28" s="21" t="n">
        <v>420000</v>
      </c>
      <c r="D28" s="11" t="s">
        <v>64</v>
      </c>
      <c r="E28" s="22"/>
      <c r="F28" s="23" t="n">
        <f aca="false">IF(D28="Variabile",C28,IF(D28="Misto",C28*E28,0))</f>
        <v>0</v>
      </c>
      <c r="G28" s="23" t="n">
        <f aca="false">IF(D28="Fisso",C28,IF(D28="Misto",C28*(1-E28),0))</f>
        <v>420000</v>
      </c>
      <c r="H28" s="23" t="n">
        <f aca="false">IF(AND(C28&lt;&gt;0,D28=""),C28,0)</f>
        <v>0</v>
      </c>
    </row>
    <row r="29" customFormat="false" ht="15" hidden="false" customHeight="false" outlineLevel="0" collapsed="false">
      <c r="A29" s="20" t="s">
        <v>66</v>
      </c>
      <c r="C29" s="21" t="n">
        <v>180000</v>
      </c>
      <c r="D29" s="11" t="s">
        <v>64</v>
      </c>
      <c r="E29" s="22"/>
      <c r="F29" s="23" t="n">
        <f aca="false">IF(D29="Variabile",C29,IF(D29="Misto",C29*E29,0))</f>
        <v>0</v>
      </c>
      <c r="G29" s="23" t="n">
        <f aca="false">IF(D29="Fisso",C29,IF(D29="Misto",C29*(1-E29),0))</f>
        <v>180000</v>
      </c>
      <c r="H29" s="23" t="n">
        <f aca="false">IF(AND(C29&lt;&gt;0,D29=""),C29,0)</f>
        <v>0</v>
      </c>
    </row>
    <row r="30" customFormat="false" ht="15" hidden="false" customHeight="false" outlineLevel="0" collapsed="false">
      <c r="A30" s="20" t="s">
        <v>67</v>
      </c>
      <c r="C30" s="21" t="n">
        <v>90000</v>
      </c>
      <c r="D30" s="11" t="s">
        <v>64</v>
      </c>
      <c r="E30" s="22"/>
      <c r="F30" s="23" t="n">
        <f aca="false">IF(D30="Variabile",C30,IF(D30="Misto",C30*E30,0))</f>
        <v>0</v>
      </c>
      <c r="G30" s="23" t="n">
        <f aca="false">IF(D30="Fisso",C30,IF(D30="Misto",C30*(1-E30),0))</f>
        <v>90000</v>
      </c>
      <c r="H30" s="23" t="n">
        <f aca="false">IF(AND(C30&lt;&gt;0,D30=""),C30,0)</f>
        <v>0</v>
      </c>
    </row>
    <row r="31" customFormat="false" ht="15" hidden="false" customHeight="false" outlineLevel="0" collapsed="false">
      <c r="A31" s="20" t="s">
        <v>68</v>
      </c>
      <c r="C31" s="21" t="n">
        <v>80000</v>
      </c>
      <c r="D31" s="11" t="s">
        <v>64</v>
      </c>
      <c r="E31" s="22"/>
      <c r="F31" s="23" t="n">
        <f aca="false">IF(D31="Variabile",C31,IF(D31="Misto",C31*E31,0))</f>
        <v>0</v>
      </c>
      <c r="G31" s="23" t="n">
        <f aca="false">IF(D31="Fisso",C31,IF(D31="Misto",C31*(1-E31),0))</f>
        <v>80000</v>
      </c>
      <c r="H31" s="23" t="n">
        <f aca="false">IF(AND(C31&lt;&gt;0,D31=""),C31,0)</f>
        <v>0</v>
      </c>
    </row>
    <row r="32" customFormat="false" ht="15" hidden="false" customHeight="false" outlineLevel="0" collapsed="false">
      <c r="A32" s="20" t="s">
        <v>69</v>
      </c>
      <c r="C32" s="21" t="n">
        <v>60000</v>
      </c>
      <c r="D32" s="11" t="s">
        <v>64</v>
      </c>
      <c r="E32" s="22"/>
      <c r="F32" s="23" t="n">
        <f aca="false">IF(D32="Variabile",C32,IF(D32="Misto",C32*E32,0))</f>
        <v>0</v>
      </c>
      <c r="G32" s="23" t="n">
        <f aca="false">IF(D32="Fisso",C32,IF(D32="Misto",C32*(1-E32),0))</f>
        <v>60000</v>
      </c>
      <c r="H32" s="23" t="n">
        <f aca="false">IF(AND(C32&lt;&gt;0,D32=""),C32,0)</f>
        <v>0</v>
      </c>
    </row>
    <row r="33" customFormat="false" ht="15" hidden="false" customHeight="false" outlineLevel="0" collapsed="false">
      <c r="A33" s="20"/>
      <c r="C33" s="21"/>
      <c r="D33" s="11"/>
      <c r="E33" s="22"/>
      <c r="F33" s="23" t="n">
        <f aca="false">IF(D33="Variabile",C33,IF(D33="Misto",C33*E33,0))</f>
        <v>0</v>
      </c>
      <c r="G33" s="23" t="n">
        <f aca="false">IF(D33="Fisso",C33,IF(D33="Misto",C33*(1-E33),0))</f>
        <v>0</v>
      </c>
      <c r="H33" s="23" t="n">
        <f aca="false">IF(AND(C33&lt;&gt;0,D33=""),C33,0)</f>
        <v>0</v>
      </c>
    </row>
    <row r="34" customFormat="false" ht="15" hidden="false" customHeight="false" outlineLevel="0" collapsed="false">
      <c r="A34" s="20"/>
      <c r="C34" s="21"/>
      <c r="D34" s="11"/>
      <c r="E34" s="22"/>
      <c r="F34" s="23" t="n">
        <f aca="false">IF(D34="Variabile",C34,IF(D34="Misto",C34*E34,0))</f>
        <v>0</v>
      </c>
      <c r="G34" s="23" t="n">
        <f aca="false">IF(D34="Fisso",C34,IF(D34="Misto",C34*(1-E34),0))</f>
        <v>0</v>
      </c>
      <c r="H34" s="23" t="n">
        <f aca="false">IF(AND(C34&lt;&gt;0,D34=""),C34,0)</f>
        <v>0</v>
      </c>
    </row>
    <row r="35" customFormat="false" ht="15" hidden="false" customHeight="false" outlineLevel="0" collapsed="false">
      <c r="A35" s="20"/>
      <c r="C35" s="21"/>
      <c r="D35" s="11"/>
      <c r="E35" s="22"/>
      <c r="F35" s="23" t="n">
        <f aca="false">IF(D35="Variabile",C35,IF(D35="Misto",C35*E35,0))</f>
        <v>0</v>
      </c>
      <c r="G35" s="23" t="n">
        <f aca="false">IF(D35="Fisso",C35,IF(D35="Misto",C35*(1-E35),0))</f>
        <v>0</v>
      </c>
      <c r="H35" s="23" t="n">
        <f aca="false">IF(AND(C35&lt;&gt;0,D35=""),C35,0)</f>
        <v>0</v>
      </c>
    </row>
    <row r="36" customFormat="false" ht="15" hidden="false" customHeight="false" outlineLevel="0" collapsed="false">
      <c r="A36" s="20"/>
      <c r="C36" s="21"/>
      <c r="D36" s="11"/>
      <c r="E36" s="22"/>
      <c r="F36" s="23" t="n">
        <f aca="false">IF(D36="Variabile",C36,IF(D36="Misto",C36*E36,0))</f>
        <v>0</v>
      </c>
      <c r="G36" s="23" t="n">
        <f aca="false">IF(D36="Fisso",C36,IF(D36="Misto",C36*(1-E36),0))</f>
        <v>0</v>
      </c>
      <c r="H36" s="23" t="n">
        <f aca="false">IF(AND(C36&lt;&gt;0,D36=""),C36,0)</f>
        <v>0</v>
      </c>
    </row>
    <row r="37" customFormat="false" ht="15" hidden="false" customHeight="false" outlineLevel="0" collapsed="false">
      <c r="A37" s="20"/>
      <c r="C37" s="21"/>
      <c r="D37" s="11"/>
      <c r="E37" s="22"/>
      <c r="F37" s="23" t="n">
        <f aca="false">IF(D37="Variabile",C37,IF(D37="Misto",C37*E37,0))</f>
        <v>0</v>
      </c>
      <c r="G37" s="23" t="n">
        <f aca="false">IF(D37="Fisso",C37,IF(D37="Misto",C37*(1-E37),0))</f>
        <v>0</v>
      </c>
      <c r="H37" s="23" t="n">
        <f aca="false">IF(AND(C37&lt;&gt;0,D37=""),C37,0)</f>
        <v>0</v>
      </c>
    </row>
    <row r="38" customFormat="false" ht="15" hidden="false" customHeight="false" outlineLevel="0" collapsed="false">
      <c r="A38" s="20"/>
      <c r="C38" s="21"/>
      <c r="D38" s="11"/>
      <c r="E38" s="22"/>
      <c r="F38" s="23" t="n">
        <f aca="false">IF(D38="Variabile",C38,IF(D38="Misto",C38*E38,0))</f>
        <v>0</v>
      </c>
      <c r="G38" s="23" t="n">
        <f aca="false">IF(D38="Fisso",C38,IF(D38="Misto",C38*(1-E38),0))</f>
        <v>0</v>
      </c>
      <c r="H38" s="23" t="n">
        <f aca="false">IF(AND(C38&lt;&gt;0,D38=""),C38,0)</f>
        <v>0</v>
      </c>
    </row>
    <row r="39" customFormat="false" ht="15" hidden="false" customHeight="false" outlineLevel="0" collapsed="false">
      <c r="A39" s="20"/>
      <c r="C39" s="21"/>
      <c r="D39" s="11"/>
      <c r="E39" s="22"/>
      <c r="F39" s="23" t="n">
        <f aca="false">IF(D39="Variabile",C39,IF(D39="Misto",C39*E39,0))</f>
        <v>0</v>
      </c>
      <c r="G39" s="23" t="n">
        <f aca="false">IF(D39="Fisso",C39,IF(D39="Misto",C39*(1-E39),0))</f>
        <v>0</v>
      </c>
      <c r="H39" s="23" t="n">
        <f aca="false">IF(AND(C39&lt;&gt;0,D39=""),C39,0)</f>
        <v>0</v>
      </c>
    </row>
    <row r="40" customFormat="false" ht="15" hidden="false" customHeight="false" outlineLevel="0" collapsed="false">
      <c r="A40" s="20"/>
      <c r="C40" s="21"/>
      <c r="D40" s="11"/>
      <c r="E40" s="22"/>
      <c r="F40" s="23" t="n">
        <f aca="false">IF(D40="Variabile",C40,IF(D40="Misto",C40*E40,0))</f>
        <v>0</v>
      </c>
      <c r="G40" s="23" t="n">
        <f aca="false">IF(D40="Fisso",C40,IF(D40="Misto",C40*(1-E40),0))</f>
        <v>0</v>
      </c>
      <c r="H40" s="23" t="n">
        <f aca="false">IF(AND(C40&lt;&gt;0,D40=""),C40,0)</f>
        <v>0</v>
      </c>
    </row>
    <row r="41" customFormat="false" ht="15" hidden="false" customHeight="false" outlineLevel="0" collapsed="false">
      <c r="A41" s="16" t="s">
        <v>70</v>
      </c>
      <c r="B41" s="16"/>
      <c r="C41" s="24" t="n">
        <f aca="false">SUM(C21:C40)</f>
        <v>4805000</v>
      </c>
      <c r="D41" s="16"/>
      <c r="E41" s="16"/>
      <c r="F41" s="24" t="n">
        <f aca="false">SUM(F21:F40)</f>
        <v>2735000</v>
      </c>
      <c r="G41" s="24" t="n">
        <f aca="false">SUM(G21:G40)</f>
        <v>2070000</v>
      </c>
      <c r="H41" s="24" t="n">
        <f aca="false">SUM(H21:H40)</f>
        <v>0</v>
      </c>
    </row>
    <row r="43" customFormat="false" ht="15" hidden="false" customHeight="false" outlineLevel="0" collapsed="false">
      <c r="A43" s="2" t="s">
        <v>71</v>
      </c>
    </row>
  </sheetData>
  <conditionalFormatting sqref="C18">
    <cfRule type="cellIs" priority="2" operator="greaterThan" aboveAverage="0" equalAverage="0" bottom="0" percent="0" rank="0" text="" dxfId="0">
      <formula>0</formula>
    </cfRule>
  </conditionalFormatting>
  <conditionalFormatting sqref="C13">
    <cfRule type="cellIs" priority="3" operator="lessThan" aboveAverage="0" equalAverage="0" bottom="0" percent="0" rank="0" text="" dxfId="1">
      <formula>0</formula>
    </cfRule>
  </conditionalFormatting>
  <dataValidations count="1">
    <dataValidation allowBlank="true" errorStyle="stop" operator="between" showDropDown="false" showErrorMessage="false" showInputMessage="false" sqref="D21:D40" type="list">
      <formula1>"Fisso,Variabile,Misto"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"/>
    <col collapsed="false" customWidth="true" hidden="false" outlineLevel="0" max="9" min="3" style="0" width="18"/>
    <col collapsed="false" customWidth="true" hidden="false" outlineLevel="0" max="10" min="10" style="0" width="50"/>
  </cols>
  <sheetData>
    <row r="1" customFormat="false" ht="19.7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4" customFormat="false" ht="27.75" hidden="false" customHeight="true" outlineLevel="0" collapsed="false">
      <c r="A4" s="18" t="s">
        <v>74</v>
      </c>
      <c r="B4" s="18"/>
      <c r="C4" s="25" t="s">
        <v>75</v>
      </c>
      <c r="D4" s="25" t="s">
        <v>76</v>
      </c>
      <c r="E4" s="25" t="s">
        <v>77</v>
      </c>
      <c r="F4" s="25" t="s">
        <v>78</v>
      </c>
      <c r="G4" s="25"/>
      <c r="H4" s="25"/>
      <c r="I4" s="19" t="s">
        <v>79</v>
      </c>
    </row>
    <row r="5" customFormat="false" ht="15" hidden="false" customHeight="false" outlineLevel="0" collapsed="false">
      <c r="A5" s="10" t="s">
        <v>80</v>
      </c>
      <c r="B5" s="10"/>
      <c r="C5" s="21" t="n">
        <v>2400000</v>
      </c>
      <c r="D5" s="21" t="n">
        <v>1500000</v>
      </c>
      <c r="E5" s="21" t="n">
        <v>700000</v>
      </c>
      <c r="F5" s="21" t="n">
        <v>400000</v>
      </c>
      <c r="G5" s="21"/>
      <c r="H5" s="21"/>
      <c r="I5" s="23" t="n">
        <f aca="false">SUM(C5:H5)</f>
        <v>5000000</v>
      </c>
    </row>
    <row r="6" customFormat="false" ht="15" hidden="false" customHeight="false" outlineLevel="0" collapsed="false">
      <c r="A6" s="10" t="s">
        <v>30</v>
      </c>
      <c r="B6" s="10"/>
      <c r="C6" s="21" t="n">
        <v>1440000</v>
      </c>
      <c r="D6" s="21" t="n">
        <v>825000</v>
      </c>
      <c r="E6" s="21" t="n">
        <v>210000</v>
      </c>
      <c r="F6" s="21" t="n">
        <v>260000</v>
      </c>
      <c r="G6" s="21"/>
      <c r="H6" s="21"/>
      <c r="I6" s="23" t="n">
        <f aca="false">SUM(C6:H6)</f>
        <v>2735000</v>
      </c>
    </row>
    <row r="7" customFormat="false" ht="15" hidden="false" customHeight="false" outlineLevel="0" collapsed="false">
      <c r="A7" s="10" t="s">
        <v>32</v>
      </c>
      <c r="B7" s="10"/>
      <c r="C7" s="23" t="n">
        <f aca="false">C5-C6</f>
        <v>960000</v>
      </c>
      <c r="D7" s="23" t="n">
        <f aca="false">D5-D6</f>
        <v>675000</v>
      </c>
      <c r="E7" s="23" t="n">
        <f aca="false">E5-E6</f>
        <v>490000</v>
      </c>
      <c r="F7" s="23" t="n">
        <f aca="false">F5-F6</f>
        <v>140000</v>
      </c>
      <c r="G7" s="23" t="n">
        <f aca="false">G5-G6</f>
        <v>0</v>
      </c>
      <c r="H7" s="23" t="n">
        <f aca="false">H5-H6</f>
        <v>0</v>
      </c>
      <c r="I7" s="23" t="n">
        <f aca="false">SUM(C7:H7)</f>
        <v>2265000</v>
      </c>
      <c r="J7" s="2" t="s">
        <v>33</v>
      </c>
    </row>
    <row r="8" customFormat="false" ht="15" hidden="false" customHeight="false" outlineLevel="0" collapsed="false">
      <c r="A8" s="10" t="s">
        <v>81</v>
      </c>
      <c r="B8" s="10"/>
      <c r="C8" s="26" t="n">
        <f aca="false">IF(C5=0,"",C7/C5)</f>
        <v>0.4</v>
      </c>
      <c r="D8" s="26" t="n">
        <f aca="false">IF(D5=0,"",D7/D5)</f>
        <v>0.45</v>
      </c>
      <c r="E8" s="26" t="n">
        <f aca="false">IF(E5=0,"",E7/E5)</f>
        <v>0.7</v>
      </c>
      <c r="F8" s="26" t="n">
        <f aca="false">IF(F5=0,"",F7/F5)</f>
        <v>0.35</v>
      </c>
      <c r="G8" s="26" t="str">
        <f aca="false">IF(G5=0,"",G7/G5)</f>
        <v/>
      </c>
      <c r="H8" s="26" t="str">
        <f aca="false">IF(H5=0,"",H7/H5)</f>
        <v/>
      </c>
      <c r="I8" s="26" t="n">
        <f aca="false">IF(I5=0,"",I7/I5)</f>
        <v>0.453</v>
      </c>
    </row>
    <row r="9" customFormat="false" ht="15" hidden="false" customHeight="false" outlineLevel="0" collapsed="false">
      <c r="A9" s="10" t="s">
        <v>82</v>
      </c>
      <c r="B9" s="10"/>
      <c r="C9" s="21" t="n">
        <v>150000</v>
      </c>
      <c r="D9" s="21" t="n">
        <v>220000</v>
      </c>
      <c r="E9" s="21" t="n">
        <v>260000</v>
      </c>
      <c r="F9" s="21" t="n">
        <v>90000</v>
      </c>
      <c r="G9" s="21"/>
      <c r="H9" s="21"/>
      <c r="I9" s="23" t="n">
        <f aca="false">SUM(C9:H9)</f>
        <v>720000</v>
      </c>
      <c r="J9" s="2" t="s">
        <v>83</v>
      </c>
    </row>
    <row r="10" customFormat="false" ht="15" hidden="false" customHeight="false" outlineLevel="0" collapsed="false">
      <c r="A10" s="16" t="s">
        <v>84</v>
      </c>
      <c r="B10" s="16"/>
      <c r="C10" s="24" t="n">
        <f aca="false">C7-C9</f>
        <v>810000</v>
      </c>
      <c r="D10" s="24" t="n">
        <f aca="false">D7-D9</f>
        <v>455000</v>
      </c>
      <c r="E10" s="24" t="n">
        <f aca="false">E7-E9</f>
        <v>230000</v>
      </c>
      <c r="F10" s="24" t="n">
        <f aca="false">F7-F9</f>
        <v>50000</v>
      </c>
      <c r="G10" s="24" t="n">
        <f aca="false">G7-G9</f>
        <v>0</v>
      </c>
      <c r="H10" s="24" t="n">
        <f aca="false">H7-H9</f>
        <v>0</v>
      </c>
      <c r="I10" s="27" t="n">
        <f aca="false">SUM(C10:H10)</f>
        <v>1545000</v>
      </c>
      <c r="J10" s="2" t="s">
        <v>85</v>
      </c>
    </row>
    <row r="11" customFormat="false" ht="15" hidden="false" customHeight="false" outlineLevel="0" collapsed="false">
      <c r="A11" s="10" t="s">
        <v>81</v>
      </c>
      <c r="B11" s="10"/>
      <c r="C11" s="26" t="n">
        <f aca="false">IF(C5=0,"",C10/C5)</f>
        <v>0.3375</v>
      </c>
      <c r="D11" s="26" t="n">
        <f aca="false">IF(D5=0,"",D10/D5)</f>
        <v>0.303333333333333</v>
      </c>
      <c r="E11" s="26" t="n">
        <f aca="false">IF(E5=0,"",E10/E5)</f>
        <v>0.328571428571429</v>
      </c>
      <c r="F11" s="26" t="n">
        <f aca="false">IF(F5=0,"",F10/F5)</f>
        <v>0.125</v>
      </c>
      <c r="G11" s="26" t="str">
        <f aca="false">IF(G5=0,"",G10/G5)</f>
        <v/>
      </c>
      <c r="H11" s="26" t="str">
        <f aca="false">IF(H5=0,"",H10/H5)</f>
        <v/>
      </c>
      <c r="I11" s="26" t="n">
        <f aca="false">IF(I5=0,"",I10/I5)</f>
        <v>0.309</v>
      </c>
    </row>
    <row r="12" customFormat="false" ht="15" hidden="false" customHeight="false" outlineLevel="0" collapsed="false">
      <c r="A12" s="13" t="s">
        <v>86</v>
      </c>
      <c r="B12" s="13"/>
      <c r="C12" s="28" t="n">
        <f aca="false">IF(C4="","",-C10)</f>
        <v>-810000</v>
      </c>
      <c r="D12" s="28" t="n">
        <f aca="false">IF(D4="","",-D10)</f>
        <v>-455000</v>
      </c>
      <c r="E12" s="28" t="n">
        <f aca="false">IF(E4="","",-E10)</f>
        <v>-230000</v>
      </c>
      <c r="F12" s="28" t="n">
        <f aca="false">IF(F4="","",-F10)</f>
        <v>-50000</v>
      </c>
      <c r="G12" s="28" t="str">
        <f aca="false">IF(G4="","",-G10)</f>
        <v/>
      </c>
      <c r="H12" s="28" t="str">
        <f aca="false">IF(H4="","",-H10)</f>
        <v/>
      </c>
    </row>
    <row r="14" customFormat="false" ht="15" hidden="false" customHeight="false" outlineLevel="0" collapsed="false">
      <c r="A14" s="3" t="s">
        <v>87</v>
      </c>
    </row>
    <row r="15" customFormat="false" ht="15" hidden="false" customHeight="false" outlineLevel="0" collapsed="false">
      <c r="A15" s="10" t="s">
        <v>88</v>
      </c>
      <c r="B15" s="10"/>
      <c r="C15" s="29" t="n">
        <f aca="false">Azienda!C12-I9</f>
        <v>1350000</v>
      </c>
      <c r="J15" s="2" t="s">
        <v>89</v>
      </c>
    </row>
    <row r="16" customFormat="false" ht="15" hidden="false" customHeight="false" outlineLevel="0" collapsed="false">
      <c r="A16" s="10" t="s">
        <v>90</v>
      </c>
      <c r="B16" s="10"/>
      <c r="C16" s="30" t="s">
        <v>91</v>
      </c>
      <c r="D16" s="30"/>
      <c r="J16" s="2" t="s">
        <v>92</v>
      </c>
    </row>
    <row r="17" customFormat="false" ht="15" hidden="false" customHeight="false" outlineLevel="0" collapsed="false">
      <c r="A17" s="10" t="str">
        <f aca="false">"Quantità: "&amp;$C$16</f>
        <v>Quantità: Ore di lavoro diretto</v>
      </c>
      <c r="C17" s="21" t="n">
        <v>9000</v>
      </c>
      <c r="D17" s="21" t="n">
        <v>14000</v>
      </c>
      <c r="E17" s="21" t="n">
        <v>9000</v>
      </c>
      <c r="F17" s="21" t="n">
        <v>2000</v>
      </c>
      <c r="G17" s="21"/>
      <c r="H17" s="21"/>
      <c r="I17" s="23" t="n">
        <f aca="false">SUM(C17:H17)</f>
        <v>34000</v>
      </c>
    </row>
    <row r="19" customFormat="false" ht="15" hidden="false" customHeight="false" outlineLevel="0" collapsed="false">
      <c r="A19" s="3" t="s">
        <v>93</v>
      </c>
    </row>
    <row r="20" customFormat="false" ht="15" hidden="false" customHeight="false" outlineLevel="0" collapsed="false">
      <c r="A20" s="10" t="s">
        <v>94</v>
      </c>
      <c r="B20" s="10"/>
      <c r="C20" s="23" t="n">
        <f aca="false">IF($I$5=0,0,$C$15*C5/$I$5)</f>
        <v>648000</v>
      </c>
      <c r="D20" s="23" t="n">
        <f aca="false">IF($I$5=0,0,$C$15*D5/$I$5)</f>
        <v>405000</v>
      </c>
      <c r="E20" s="23" t="n">
        <f aca="false">IF($I$5=0,0,$C$15*E5/$I$5)</f>
        <v>189000</v>
      </c>
      <c r="F20" s="23" t="n">
        <f aca="false">IF($I$5=0,0,$C$15*F5/$I$5)</f>
        <v>108000</v>
      </c>
      <c r="G20" s="23" t="n">
        <f aca="false">IF($I$5=0,0,$C$15*G5/$I$5)</f>
        <v>0</v>
      </c>
      <c r="H20" s="23" t="n">
        <f aca="false">IF($I$5=0,0,$C$15*H5/$I$5)</f>
        <v>0</v>
      </c>
      <c r="I20" s="23" t="n">
        <f aca="false">SUM(C20:H20)</f>
        <v>1350000</v>
      </c>
    </row>
    <row r="21" customFormat="false" ht="15" hidden="false" customHeight="false" outlineLevel="0" collapsed="false">
      <c r="A21" s="13" t="s">
        <v>95</v>
      </c>
      <c r="B21" s="13"/>
      <c r="C21" s="28" t="n">
        <f aca="false">C10-C20</f>
        <v>162000</v>
      </c>
      <c r="D21" s="28" t="n">
        <f aca="false">D10-D20</f>
        <v>50000</v>
      </c>
      <c r="E21" s="28" t="n">
        <f aca="false">E10-E20</f>
        <v>41000</v>
      </c>
      <c r="F21" s="28" t="n">
        <f aca="false">F10-F20</f>
        <v>-58000</v>
      </c>
      <c r="G21" s="28" t="n">
        <f aca="false">G10-G20</f>
        <v>0</v>
      </c>
      <c r="H21" s="28" t="n">
        <f aca="false">H10-H20</f>
        <v>0</v>
      </c>
      <c r="I21" s="28" t="n">
        <f aca="false">SUM(C21:H21)</f>
        <v>195000</v>
      </c>
    </row>
    <row r="22" customFormat="false" ht="15" hidden="false" customHeight="false" outlineLevel="0" collapsed="false">
      <c r="A22" s="10" t="str">
        <f aca="false">"Quota dei fissi comuni, ripartita su: "&amp;$C$16</f>
        <v>Quota dei fissi comuni, ripartita su: Ore di lavoro diretto</v>
      </c>
      <c r="C22" s="23" t="n">
        <f aca="false">IF($I$17=0,0,$C$15*C17/$I$17)</f>
        <v>357352.941176471</v>
      </c>
      <c r="D22" s="23" t="n">
        <f aca="false">IF($I$17=0,0,$C$15*D17/$I$17)</f>
        <v>555882.352941177</v>
      </c>
      <c r="E22" s="23" t="n">
        <f aca="false">IF($I$17=0,0,$C$15*E17/$I$17)</f>
        <v>357352.941176471</v>
      </c>
      <c r="F22" s="23" t="n">
        <f aca="false">IF($I$17=0,0,$C$15*F17/$I$17)</f>
        <v>79411.7647058824</v>
      </c>
      <c r="G22" s="23" t="n">
        <f aca="false">IF($I$17=0,0,$C$15*G17/$I$17)</f>
        <v>0</v>
      </c>
      <c r="H22" s="23" t="n">
        <f aca="false">IF($I$17=0,0,$C$15*H17/$I$17)</f>
        <v>0</v>
      </c>
      <c r="I22" s="23" t="n">
        <f aca="false">SUM(C22:H22)</f>
        <v>1350000</v>
      </c>
    </row>
    <row r="23" customFormat="false" ht="15" hidden="false" customHeight="false" outlineLevel="0" collapsed="false">
      <c r="A23" s="13" t="str">
        <f aca="false">"Risultato ripartendo su: "&amp;$C$16</f>
        <v>Risultato ripartendo su: Ore di lavoro diretto</v>
      </c>
      <c r="C23" s="28" t="n">
        <f aca="false">C10-C22</f>
        <v>452647.058823529</v>
      </c>
      <c r="D23" s="28" t="n">
        <f aca="false">D10-D22</f>
        <v>-100882.352941177</v>
      </c>
      <c r="E23" s="28" t="n">
        <f aca="false">E10-E22</f>
        <v>-127352.941176471</v>
      </c>
      <c r="F23" s="28" t="n">
        <f aca="false">F10-F22</f>
        <v>-29411.7647058824</v>
      </c>
      <c r="G23" s="28" t="n">
        <f aca="false">G10-G22</f>
        <v>0</v>
      </c>
      <c r="H23" s="28" t="n">
        <f aca="false">H10-H22</f>
        <v>0</v>
      </c>
      <c r="I23" s="28" t="n">
        <f aca="false">SUM(C23:H23)</f>
        <v>195000</v>
      </c>
    </row>
    <row r="24" customFormat="false" ht="55.5" hidden="false" customHeight="true" outlineLevel="0" collapsed="false">
      <c r="A24" s="31" t="s">
        <v>96</v>
      </c>
      <c r="B24" s="10"/>
      <c r="C24" s="32" t="str">
        <f aca="false">IF(C4="","",IF(C10&lt;=0,"Chiuderla migliora il risultato",IF(OR(C21&lt;0,C23&lt;0),"In perdita a costo pieno, ma chiuderla peggiora il risultato","")))</f>
        <v/>
      </c>
      <c r="D24" s="32" t="str">
        <f aca="false">IF(D4="","",IF(D10&lt;=0,"Chiuderla migliora il risultato",IF(OR(D21&lt;0,D23&lt;0),"In perdita a costo pieno, ma chiuderla peggiora il risultato","")))</f>
        <v>In perdita a costo pieno, ma chiuderla peggiora il risultato</v>
      </c>
      <c r="E24" s="32" t="str">
        <f aca="false">IF(E4="","",IF(E10&lt;=0,"Chiuderla migliora il risultato",IF(OR(E21&lt;0,E23&lt;0),"In perdita a costo pieno, ma chiuderla peggiora il risultato","")))</f>
        <v>In perdita a costo pieno, ma chiuderla peggiora il risultato</v>
      </c>
      <c r="F24" s="32" t="str">
        <f aca="false">IF(F4="","",IF(F10&lt;=0,"Chiuderla migliora il risultato",IF(OR(F21&lt;0,F23&lt;0),"In perdita a costo pieno, ma chiuderla peggiora il risultato","")))</f>
        <v>In perdita a costo pieno, ma chiuderla peggiora il risultato</v>
      </c>
      <c r="G24" s="32" t="str">
        <f aca="false">IF(G4="","",IF(G10&lt;=0,"Chiuderla migliora il risultato",IF(OR(G21&lt;0,G23&lt;0),"In perdita a costo pieno, ma chiuderla peggiora il risultato","")))</f>
        <v/>
      </c>
      <c r="H24" s="32" t="str">
        <f aca="false">IF(H4="","",IF(H10&lt;=0,"Chiuderla migliora il risultato",IF(OR(H21&lt;0,H23&lt;0),"In perdita a costo pieno, ma chiuderla peggiora il risultato","")))</f>
        <v/>
      </c>
    </row>
    <row r="26" customFormat="false" ht="15" hidden="false" customHeight="false" outlineLevel="0" collapsed="false">
      <c r="A26" s="3" t="s">
        <v>97</v>
      </c>
    </row>
    <row r="27" customFormat="false" ht="15" hidden="false" customHeight="false" outlineLevel="0" collapsed="false">
      <c r="A27" s="10" t="s">
        <v>98</v>
      </c>
      <c r="B27" s="10"/>
      <c r="C27" s="29" t="n">
        <f aca="false">I5-Azienda!C5</f>
        <v>0</v>
      </c>
    </row>
    <row r="28" customFormat="false" ht="15" hidden="false" customHeight="false" outlineLevel="0" collapsed="false">
      <c r="A28" s="10" t="s">
        <v>99</v>
      </c>
      <c r="B28" s="10"/>
      <c r="C28" s="29" t="n">
        <f aca="false">I6-Azienda!C9</f>
        <v>0</v>
      </c>
    </row>
    <row r="30" customFormat="false" ht="15" hidden="false" customHeight="false" outlineLevel="0" collapsed="false">
      <c r="A30" s="2" t="s">
        <v>100</v>
      </c>
    </row>
  </sheetData>
  <mergeCells count="1">
    <mergeCell ref="C16:D16"/>
  </mergeCells>
  <conditionalFormatting sqref="C10:I10">
    <cfRule type="cellIs" priority="2" operator="lessThan" aboveAverage="0" equalAverage="0" bottom="0" percent="0" rank="0" text="" dxfId="1">
      <formula>0</formula>
    </cfRule>
  </conditionalFormatting>
  <conditionalFormatting sqref="C21:I21">
    <cfRule type="cellIs" priority="3" operator="lessThan" aboveAverage="0" equalAverage="0" bottom="0" percent="0" rank="0" text="" dxfId="1">
      <formula>0</formula>
    </cfRule>
  </conditionalFormatting>
  <conditionalFormatting sqref="C23:I23">
    <cfRule type="cellIs" priority="4" operator="lessThan" aboveAverage="0" equalAverage="0" bottom="0" percent="0" rank="0" text="" dxfId="1">
      <formula>0</formula>
    </cfRule>
  </conditionalFormatting>
  <conditionalFormatting sqref="C27">
    <cfRule type="expression" priority="5" aboveAverage="0" equalAverage="0" bottom="0" percent="0" rank="0" text="" dxfId="0">
      <formula>ABS(C27)&gt;=1</formula>
    </cfRule>
  </conditionalFormatting>
  <conditionalFormatting sqref="C28">
    <cfRule type="expression" priority="6" aboveAverage="0" equalAverage="0" bottom="0" percent="0" rank="0" text="" dxfId="0">
      <formula>ABS(C28)&gt;=1</formula>
    </cfRule>
  </conditionalFormatting>
  <conditionalFormatting sqref="C15">
    <cfRule type="cellIs" priority="7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101</v>
      </c>
    </row>
    <row r="3" customFormat="false" ht="15" hidden="false" customHeight="false" outlineLevel="0" collapsed="false">
      <c r="B3" s="2" t="s">
        <v>102</v>
      </c>
    </row>
    <row r="5" customFormat="false" ht="23.85" hidden="false" customHeight="false" outlineLevel="0" collapsed="false">
      <c r="B5" s="4" t="s">
        <v>103</v>
      </c>
    </row>
    <row r="7" customFormat="false" ht="23.85" hidden="false" customHeight="false" outlineLevel="0" collapsed="false">
      <c r="B7" s="4" t="s">
        <v>104</v>
      </c>
    </row>
    <row r="9" customFormat="false" ht="35.05" hidden="false" customHeight="false" outlineLevel="0" collapsed="false">
      <c r="B9" s="4" t="s">
        <v>105</v>
      </c>
    </row>
    <row r="11" customFormat="false" ht="23.85" hidden="false" customHeight="false" outlineLevel="0" collapsed="false">
      <c r="B11" s="4" t="s">
        <v>106</v>
      </c>
    </row>
    <row r="13" customFormat="false" ht="15" hidden="false" customHeight="false" outlineLevel="0" collapsed="false">
      <c r="B13" s="4" t="s">
        <v>107</v>
      </c>
    </row>
    <row r="15" customFormat="false" ht="15" hidden="false" customHeight="false" outlineLevel="0" collapsed="false">
      <c r="B15" s="33" t="s">
        <v>108</v>
      </c>
    </row>
  </sheetData>
  <hyperlinks>
    <hyperlink ref="B15" r:id="rId1" display="Per parlarne: https://reversea.io/contatt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2026-10-14T14:48:20Z</dcterms:created>
  <dc:creator>openpyxl</dc:creator>
  <dc:description/>
  <dc:language>en-US</dc:language>
  <cp:lastModifiedBy/>
  <dcterms:modified xsi:type="dcterms:W3CDTF">2026-10-14T14:48:20Z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