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struzioni" sheetId="1" state="visible" r:id="rId3"/>
    <sheet name="Costi" sheetId="2" state="visible" r:id="rId4"/>
    <sheet name="Segnali" sheetId="3" state="visible" r:id="rId5"/>
    <sheet name="Calcoli" sheetId="4" state="visible" r:id="rId6"/>
    <sheet name="Come lo usiamo noi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<sst xmlns="http://schemas.openxmlformats.org/spreadsheetml/2006/main" count="96" uniqueCount="80">
  <si>
    <t xml:space="preserve">Costi fuori norma</t>
  </si>
  <si>
    <t xml:space="preserve">Strumento gratuito di REVERSEA, Fractional CFO per PMI italiane. Altri strumenti: https://reversea.io/strumenti</t>
  </si>
  <si>
    <t xml:space="preserve">Cosa contiene</t>
  </si>
  <si>
    <t xml:space="preserve">Costi: i parametri, i ricavi e dodici mesi di costi per voce. Le celle dei mesi fuori norma si accendono in rosso.</t>
  </si>
  <si>
    <t xml:space="preserve">Segnali: per ogni voce e ogni mese il tipo di segnale e l'effetto in euro, con il conto per voce.</t>
  </si>
  <si>
    <t xml:space="preserve">Calcoli: i passaggi intermedi, da leggere per capire da dove viene un segnale.</t>
  </si>
  <si>
    <t xml:space="preserve">Come si usa</t>
  </si>
  <si>
    <t xml:space="preserve">1. Nel foglio Costi si inseriscono il primo mese, i ricavi di ogni mese e i costi per voce, come escono dalla contabilità.</t>
  </si>
  <si>
    <t xml:space="preserve">2. Per ogni voce si sceglie la natura: Fisso, se non segue i volumi, o Variabile, se cresce e cala con i ricavi.</t>
  </si>
  <si>
    <t xml:space="preserve">3. Un mese senza dati si lascia vuoto e non a zero: un vuoto esce dal confronto, uno zero diventa un costo sparito.</t>
  </si>
  <si>
    <t xml:space="preserve">4. Le soglie si possono cambiare. Se i segnali sono troppi si alzano gli euro o le volte della MAD, non si toglie una soglia.</t>
  </si>
  <si>
    <t xml:space="preserve">Come si legge</t>
  </si>
  <si>
    <t xml:space="preserve">Ogni mese si confronta con la mediana degli altri mesi, che un mese anomalo non sposta. Servono almeno quattro mesi di confronto.</t>
  </si>
  <si>
    <t xml:space="preserve">Un segnale scatta solo se lo scarto supera tre soglie insieme: in percentuale, in euro e rispetto alla variabilità normale della voce (MAD, la mediana delle distanze dalla mediana).</t>
  </si>
  <si>
    <t xml:space="preserve">I costi variabili si confrontano in incidenza sui ricavi: conta se pesano più del solito, non se crescono con le vendite.</t>
  </si>
  <si>
    <t xml:space="preserve">Legenda</t>
  </si>
  <si>
    <t xml:space="preserve">Celle grigie con numeri blu: dati da inserire.</t>
  </si>
  <si>
    <t xml:space="preserve">Numeri neri: formule, non vanno toccate.</t>
  </si>
  <si>
    <t xml:space="preserve">Numeri verdi: dati che arrivano da un altro foglio.</t>
  </si>
  <si>
    <t xml:space="preserve">Testo rosso: un segnale da guardare.</t>
  </si>
  <si>
    <t xml:space="preserve">I numeri presenti sono di esempio, riferiti a un'azienda immaginaria. Non sono dati di nessun cliente.</t>
  </si>
  <si>
    <t xml:space="preserve">Dodici mesi di costi per voce, euro. Ogni mese si confronta con la mediana degli altri.</t>
  </si>
  <si>
    <t xml:space="preserve">Primo mese</t>
  </si>
  <si>
    <t xml:space="preserve">Il primo giorno del mese.</t>
  </si>
  <si>
    <t xml:space="preserve">Costi fissi: scarto minimo in % della mediana</t>
  </si>
  <si>
    <t xml:space="preserve">Sotto questa soglia lo scarto è normale.</t>
  </si>
  <si>
    <t xml:space="preserve">Costi variabili: scarto minimo in % dell'incidenza normale</t>
  </si>
  <si>
    <t xml:space="preserve">Sull'incidenza sui ricavi, non sugli euro.</t>
  </si>
  <si>
    <t xml:space="preserve">Effetto minimo in euro</t>
  </si>
  <si>
    <t xml:space="preserve">Uno scarto più piccolo non vale il tempo di guardarlo.</t>
  </si>
  <si>
    <t xml:space="preserve">Volte la variabilità normale della voce (MAD)</t>
  </si>
  <si>
    <t xml:space="preserve">Più alto, meno segnali.</t>
  </si>
  <si>
    <t xml:space="preserve">Quasi sparita: sotto questa % della mediana</t>
  </si>
  <si>
    <t xml:space="preserve">Spesso una fattura che manca.</t>
  </si>
  <si>
    <t xml:space="preserve">Slittamento: i due mesi si compensano entro</t>
  </si>
  <si>
    <t xml:space="preserve">Una fattura finita nel mese accanto.</t>
  </si>
  <si>
    <t xml:space="preserve">Euro</t>
  </si>
  <si>
    <t xml:space="preserve">Natura</t>
  </si>
  <si>
    <t xml:space="preserve">Ricavi</t>
  </si>
  <si>
    <t xml:space="preserve">Merci</t>
  </si>
  <si>
    <t xml:space="preserve">Variabile</t>
  </si>
  <si>
    <t xml:space="preserve">Imballaggi</t>
  </si>
  <si>
    <t xml:space="preserve">Trasporti in uscita</t>
  </si>
  <si>
    <t xml:space="preserve">Provvigioni agenti</t>
  </si>
  <si>
    <t xml:space="preserve">Retribuzioni</t>
  </si>
  <si>
    <t xml:space="preserve">Fisso</t>
  </si>
  <si>
    <t xml:space="preserve">Contributi</t>
  </si>
  <si>
    <t xml:space="preserve">Affitti (pagati a bimestre)</t>
  </si>
  <si>
    <t xml:space="preserve">Energia</t>
  </si>
  <si>
    <t xml:space="preserve">Manutenzioni</t>
  </si>
  <si>
    <t xml:space="preserve">Consulenze amministrative</t>
  </si>
  <si>
    <t xml:space="preserve">Software e canoni</t>
  </si>
  <si>
    <t xml:space="preserve">Assicurazioni</t>
  </si>
  <si>
    <t xml:space="preserve">Marketing</t>
  </si>
  <si>
    <t xml:space="preserve">I numeri presenti sono di esempio: un'azienda immaginaria. Si sostituiscono con i propri nelle celle grigie. Un mese senza dati si lascia vuoto, non a zero: così esce dal confronto.</t>
  </si>
  <si>
    <t xml:space="preserve">Segnali</t>
  </si>
  <si>
    <t xml:space="preserve">Dove un costo esce dal suo normale, di che tipo e quanto vale in euro. Un segnale va spiegato, non è per forza un errore.</t>
  </si>
  <si>
    <t xml:space="preserve">Tipo di segnale</t>
  </si>
  <si>
    <t xml:space="preserve">Voce</t>
  </si>
  <si>
    <t xml:space="preserve">Effetto netto</t>
  </si>
  <si>
    <t xml:space="preserve">Totale</t>
  </si>
  <si>
    <t xml:space="preserve">Effetto in euro: sopra il normale positivo, sotto negativo</t>
  </si>
  <si>
    <t xml:space="preserve">Sopra e Sotto: il mese esce dal normale. Quasi sparita: il costo è sotto il 20% del solito, spesso una fattura che manca. Slittamento: il mese accanto scarta al contrario e i due si compensano, spesso una fattura registrata nel mese sbagliato.</t>
  </si>
  <si>
    <t xml:space="preserve">Calcoli</t>
  </si>
  <si>
    <t xml:space="preserve">Il motore del foglio Segnali. Non serve toccarlo: si legge per capire da dove viene un segnale.</t>
  </si>
  <si>
    <t xml:space="preserve">Colonna B</t>
  </si>
  <si>
    <t xml:space="preserve">Valore di confronto: euro per i fissi, incidenza sui ricavi per i variabili (in colonna B la mediana di tutti i mesi)</t>
  </si>
  <si>
    <t xml:space="preserve">Mediana degli altri mesi (vuota sotto i quattro mesi di confronto)</t>
  </si>
  <si>
    <t xml:space="preserve">Scarto dalla mediana</t>
  </si>
  <si>
    <t xml:space="preserve">Distanza dalla mediana di tutti i mesi (in colonna B la MAD, la variabilità normale)</t>
  </si>
  <si>
    <t xml:space="preserve">Segnale: 1 sopra, -1 sotto, 0 nessuno</t>
  </si>
  <si>
    <t xml:space="preserve">Effetto in euro dello scarto</t>
  </si>
  <si>
    <t xml:space="preserve">Come lo usiamo noi</t>
  </si>
  <si>
    <t xml:space="preserve">REVERSEA, Fractional CFO per PMI italiane</t>
  </si>
  <si>
    <t xml:space="preserve">Confrontiamo ogni mese con la mediana degli altri e non con la media, perché un mese anomalo tira la media verso di sé. Sotto i quattro mesi di storia non confrontiamo niente.</t>
  </si>
  <si>
    <t xml:space="preserve">Un segnale scatta solo se passano tre soglie insieme: in percentuale, in euro e rispetto alla variabilità normale della voce. Con la sola percentuale gli affitti pagati a bimestre o i canoni trimestrali segnalerebbero quasi ogni mese.</t>
  </si>
  <si>
    <t xml:space="preserve">I costi che seguono i ricavi li leggiamo in incidenza: una merce che pesa il 40% dei ricavi in un mese in cui di solito pesa il 30% è un problema, anche se in euro quel mese sembra normale.</t>
  </si>
  <si>
    <t xml:space="preserve">Un segnale non è per forza un errore: può essere una tredicesima, una fattura registrata nel mese sbagliato, una nota di credito. Per ogni segnale cerchiamo la registrazione che lo spiega, e se non c'è è lì che manca qualcosa.</t>
  </si>
  <si>
    <t xml:space="preserve">Coi clienti lo facciamo ogni mese, per sede e per categoria. Uno scarto spiegato in riunione resta segnato come giustificato, così il mese dopo si guarda solo quello che è ancora aperto.</t>
  </si>
  <si>
    <t xml:space="preserve">Per parlarne: https://reversea.io/contatti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</si>
</sst>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/yyyy"/>
    <numFmt numFmtId="166" formatCode="0.0%;\(0.0%\);\-"/>
    <numFmt numFmtId="167" formatCode="#,##0;\(#,##0\);\-"/>
    <numFmt numFmtId="168" formatCode="0.0"/>
    <numFmt numFmtId="169" formatCode="mmm\ yy"/>
    <numFmt numFmtId="170" formatCode="0;\-0;&quot;&quot;"/>
    <numFmt numFmtId="171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40A34"/>
      <name val="Arial"/>
      <family val="0"/>
      <charset val="1"/>
    </font>
    <font>
      <sz val="10"/>
      <color rgb="FF555B7A"/>
      <name val="Arial"/>
      <family val="0"/>
      <charset val="1"/>
    </font>
    <font>
      <b val="true"/>
      <sz val="10"/>
      <color rgb="FF040A34"/>
      <name val="Arial"/>
      <family val="0"/>
      <charset val="1"/>
    </font>
    <font>
      <sz val="10"/>
      <color rgb="FF040A34"/>
      <name val="Arial"/>
      <family val="0"/>
      <charset val="1"/>
    </font>
    <font>
      <sz val="10"/>
      <color rgb="FF4750FD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82A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BECF1"/>
        <bgColor rgb="FFFFFFFF"/>
      </patternFill>
    </fill>
    <fill>
      <patternFill patternType="solid">
        <fgColor rgb="FF040A34"/>
        <bgColor rgb="FF000000"/>
      </patternFill>
    </fill>
    <fill>
      <patternFill patternType="solid">
        <fgColor rgb="FFD6D9E4"/>
        <bgColor rgb="FFEBECF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40A3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F82A59"/>
        <sz val="10"/>
      </font>
      <fill>
        <patternFill>
          <bgColor rgb="FFFDD3DD"/>
        </patternFill>
      </fill>
    </dxf>
  </dxfs>
  <colors>
    <indexedColors>
      <rgbColor rgb="FF000000"/>
      <rgbColor rgb="FFFFFFFF"/>
      <rgbColor rgb="FFF82A59"/>
      <rgbColor rgb="FF00FF00"/>
      <rgbColor rgb="FF0000FF"/>
      <rgbColor rgb="FFFFFF00"/>
      <rgbColor rgb="FFFF00FF"/>
      <rgbColor rgb="FF00FFFF"/>
      <rgbColor rgb="FF800000"/>
      <rgbColor rgb="FF008000"/>
      <rgbColor rgb="FF040A34"/>
      <rgbColor rgb="FF808000"/>
      <rgbColor rgb="FF800080"/>
      <rgbColor rgb="FF008080"/>
      <rgbColor rgb="FFC0C0C0"/>
      <rgbColor rgb="FF808080"/>
      <rgbColor rgb="FF9999FF"/>
      <rgbColor rgb="FF993366"/>
      <rgbColor rgb="FFEBECF1"/>
      <rgbColor rgb="FFCCFFFF"/>
      <rgbColor rgb="FF660066"/>
      <rgbColor rgb="FFFF8080"/>
      <rgbColor rgb="FF0066CC"/>
      <rgbColor rgb="FFD6D9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D3DD"/>
      <rgbColor rgb="FF4750FD"/>
      <rgbColor rgb="FF33CCCC"/>
      <rgbColor rgb="FF99CC00"/>
      <rgbColor rgb="FFFFCC00"/>
      <rgbColor rgb="FFFF9900"/>
      <rgbColor rgb="FFFF6600"/>
      <rgbColor rgb="FF555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versea.io/strumenti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reversea.io/contatt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4" t="s">
        <v>12</v>
      </c>
    </row>
    <row r="18" customFormat="false" ht="23.85" hidden="false" customHeight="false" outlineLevel="0" collapsed="false">
      <c r="B18" s="4" t="s">
        <v>13</v>
      </c>
    </row>
    <row r="19" customFormat="false" ht="15" hidden="false" customHeight="false" outlineLevel="0" collapsed="false">
      <c r="B19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5" t="s">
        <v>16</v>
      </c>
    </row>
    <row r="23" customFormat="false" ht="15" hidden="false" customHeight="false" outlineLevel="0" collapsed="false">
      <c r="B23" s="6" t="s">
        <v>17</v>
      </c>
    </row>
    <row r="24" customFormat="false" ht="15" hidden="false" customHeight="false" outlineLevel="0" collapsed="false">
      <c r="B24" s="7" t="s">
        <v>18</v>
      </c>
    </row>
    <row r="25" customFormat="false" ht="15" hidden="false" customHeight="false" outlineLevel="0" collapsed="false">
      <c r="B25" s="8" t="s">
        <v>19</v>
      </c>
    </row>
    <row r="27" customFormat="false" ht="15" hidden="false" customHeight="false" outlineLevel="0" collapsed="false">
      <c r="B27" s="9" t="s">
        <v>20</v>
      </c>
    </row>
  </sheetData>
  <hyperlinks>
    <hyperlink ref="B3" r:id="rId1" display="Strumento gratuito di REVERSEA, Fractional CFO per PMI italiane. Altri strumenti: https://reversea.io/strumen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1"/>
    <col collapsed="false" customWidth="true" hidden="false" outlineLevel="0" max="14" min="3" style="0" width="10.5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10" t="s">
        <v>22</v>
      </c>
      <c r="C4" s="11" t="n">
        <v>46023</v>
      </c>
      <c r="D4" s="2" t="s">
        <v>23</v>
      </c>
    </row>
    <row r="5" customFormat="false" ht="15" hidden="false" customHeight="false" outlineLevel="0" collapsed="false">
      <c r="A5" s="10" t="s">
        <v>24</v>
      </c>
      <c r="C5" s="12" t="n">
        <v>0.4</v>
      </c>
      <c r="D5" s="2" t="s">
        <v>25</v>
      </c>
    </row>
    <row r="6" customFormat="false" ht="15" hidden="false" customHeight="false" outlineLevel="0" collapsed="false">
      <c r="A6" s="10" t="s">
        <v>26</v>
      </c>
      <c r="C6" s="12" t="n">
        <v>0.25</v>
      </c>
      <c r="D6" s="2" t="s">
        <v>27</v>
      </c>
    </row>
    <row r="7" customFormat="false" ht="15" hidden="false" customHeight="false" outlineLevel="0" collapsed="false">
      <c r="A7" s="10" t="s">
        <v>28</v>
      </c>
      <c r="C7" s="13" t="n">
        <v>2000</v>
      </c>
      <c r="D7" s="2" t="s">
        <v>29</v>
      </c>
    </row>
    <row r="8" customFormat="false" ht="15" hidden="false" customHeight="false" outlineLevel="0" collapsed="false">
      <c r="A8" s="10" t="s">
        <v>30</v>
      </c>
      <c r="C8" s="14" t="n">
        <v>3</v>
      </c>
      <c r="D8" s="2" t="s">
        <v>31</v>
      </c>
    </row>
    <row r="9" customFormat="false" ht="15" hidden="false" customHeight="false" outlineLevel="0" collapsed="false">
      <c r="A9" s="10" t="s">
        <v>32</v>
      </c>
      <c r="C9" s="12" t="n">
        <v>0.2</v>
      </c>
      <c r="D9" s="2" t="s">
        <v>33</v>
      </c>
    </row>
    <row r="10" customFormat="false" ht="15" hidden="false" customHeight="false" outlineLevel="0" collapsed="false">
      <c r="A10" s="10" t="s">
        <v>34</v>
      </c>
      <c r="C10" s="12" t="n">
        <v>0.3</v>
      </c>
      <c r="D10" s="2" t="s">
        <v>35</v>
      </c>
    </row>
    <row r="13" customFormat="false" ht="15" hidden="false" customHeight="false" outlineLevel="0" collapsed="false">
      <c r="A13" s="15" t="s">
        <v>36</v>
      </c>
      <c r="B13" s="15" t="s">
        <v>37</v>
      </c>
      <c r="C13" s="16" t="n">
        <f aca="false">$C$4</f>
        <v>46023</v>
      </c>
      <c r="D13" s="16" t="n">
        <f aca="false">EDATE($C$4,1)</f>
        <v>46054</v>
      </c>
      <c r="E13" s="16" t="n">
        <f aca="false">EDATE($C$4,2)</f>
        <v>46082</v>
      </c>
      <c r="F13" s="16" t="n">
        <f aca="false">EDATE($C$4,3)</f>
        <v>46113</v>
      </c>
      <c r="G13" s="16" t="n">
        <f aca="false">EDATE($C$4,4)</f>
        <v>46143</v>
      </c>
      <c r="H13" s="16" t="n">
        <f aca="false">EDATE($C$4,5)</f>
        <v>46174</v>
      </c>
      <c r="I13" s="16" t="n">
        <f aca="false">EDATE($C$4,6)</f>
        <v>46204</v>
      </c>
      <c r="J13" s="16" t="n">
        <f aca="false">EDATE($C$4,7)</f>
        <v>46235</v>
      </c>
      <c r="K13" s="16" t="n">
        <f aca="false">EDATE($C$4,8)</f>
        <v>46266</v>
      </c>
      <c r="L13" s="16" t="n">
        <f aca="false">EDATE($C$4,9)</f>
        <v>46296</v>
      </c>
      <c r="M13" s="16" t="n">
        <f aca="false">EDATE($C$4,10)</f>
        <v>46327</v>
      </c>
      <c r="N13" s="16" t="n">
        <f aca="false">EDATE($C$4,11)</f>
        <v>46357</v>
      </c>
    </row>
    <row r="14" customFormat="false" ht="15" hidden="false" customHeight="false" outlineLevel="0" collapsed="false">
      <c r="A14" s="17" t="s">
        <v>38</v>
      </c>
      <c r="B14" s="17"/>
      <c r="C14" s="18" t="n">
        <v>240000</v>
      </c>
      <c r="D14" s="18" t="n">
        <v>235000</v>
      </c>
      <c r="E14" s="18" t="n">
        <v>260000</v>
      </c>
      <c r="F14" s="18" t="n">
        <v>255000</v>
      </c>
      <c r="G14" s="18" t="n">
        <v>270000</v>
      </c>
      <c r="H14" s="18" t="n">
        <v>265000</v>
      </c>
      <c r="I14" s="18" t="n">
        <v>250000</v>
      </c>
      <c r="J14" s="18" t="n">
        <v>120000</v>
      </c>
      <c r="K14" s="18" t="n">
        <v>255000</v>
      </c>
      <c r="L14" s="18" t="n">
        <v>265000</v>
      </c>
      <c r="M14" s="18" t="n">
        <v>260000</v>
      </c>
      <c r="N14" s="18" t="n">
        <v>290000</v>
      </c>
    </row>
    <row r="16" customFormat="false" ht="15" hidden="false" customHeight="false" outlineLevel="0" collapsed="false">
      <c r="A16" s="19" t="s">
        <v>39</v>
      </c>
      <c r="B16" s="19" t="s">
        <v>40</v>
      </c>
      <c r="C16" s="18" t="n">
        <v>72000</v>
      </c>
      <c r="D16" s="18" t="n">
        <v>70500</v>
      </c>
      <c r="E16" s="18" t="n">
        <v>78000</v>
      </c>
      <c r="F16" s="18" t="n">
        <v>76500</v>
      </c>
      <c r="G16" s="18" t="n">
        <v>81000</v>
      </c>
      <c r="H16" s="18" t="n">
        <v>79500</v>
      </c>
      <c r="I16" s="18" t="n">
        <v>75000</v>
      </c>
      <c r="J16" s="18" t="n">
        <v>48000</v>
      </c>
      <c r="K16" s="18" t="n">
        <v>76500</v>
      </c>
      <c r="L16" s="18" t="n">
        <v>79500</v>
      </c>
      <c r="M16" s="18" t="n">
        <v>78000</v>
      </c>
      <c r="N16" s="18" t="n">
        <v>87000</v>
      </c>
    </row>
    <row r="17" customFormat="false" ht="15" hidden="false" customHeight="false" outlineLevel="0" collapsed="false">
      <c r="A17" s="19" t="s">
        <v>41</v>
      </c>
      <c r="B17" s="19" t="s">
        <v>40</v>
      </c>
      <c r="C17" s="18" t="n">
        <v>4800</v>
      </c>
      <c r="D17" s="18" t="n">
        <v>4700</v>
      </c>
      <c r="E17" s="18" t="n">
        <v>5200</v>
      </c>
      <c r="F17" s="18" t="n">
        <v>5100</v>
      </c>
      <c r="G17" s="18" t="n">
        <v>5400</v>
      </c>
      <c r="H17" s="18" t="n">
        <v>5300</v>
      </c>
      <c r="I17" s="18" t="n">
        <v>5000</v>
      </c>
      <c r="J17" s="18" t="n">
        <v>2400</v>
      </c>
      <c r="K17" s="18" t="n">
        <v>5100</v>
      </c>
      <c r="L17" s="18" t="n">
        <v>5300</v>
      </c>
      <c r="M17" s="18" t="n">
        <v>5200</v>
      </c>
      <c r="N17" s="18" t="n">
        <v>5800</v>
      </c>
    </row>
    <row r="18" customFormat="false" ht="15" hidden="false" customHeight="false" outlineLevel="0" collapsed="false">
      <c r="A18" s="19" t="s">
        <v>42</v>
      </c>
      <c r="B18" s="19" t="s">
        <v>40</v>
      </c>
      <c r="C18" s="18" t="n">
        <v>9600</v>
      </c>
      <c r="D18" s="18" t="n">
        <v>9400</v>
      </c>
      <c r="E18" s="18" t="n">
        <v>10400</v>
      </c>
      <c r="F18" s="18" t="n">
        <v>10200</v>
      </c>
      <c r="G18" s="18" t="n">
        <v>10800</v>
      </c>
      <c r="H18" s="18" t="n">
        <v>10600</v>
      </c>
      <c r="I18" s="18" t="n">
        <v>10000</v>
      </c>
      <c r="J18" s="18" t="n">
        <v>4800</v>
      </c>
      <c r="K18" s="18" t="n">
        <v>15800</v>
      </c>
      <c r="L18" s="18" t="n">
        <v>10600</v>
      </c>
      <c r="M18" s="18" t="n">
        <v>10400</v>
      </c>
      <c r="N18" s="18" t="n">
        <v>11600</v>
      </c>
    </row>
    <row r="19" customFormat="false" ht="15" hidden="false" customHeight="false" outlineLevel="0" collapsed="false">
      <c r="A19" s="19" t="s">
        <v>43</v>
      </c>
      <c r="B19" s="19" t="s">
        <v>40</v>
      </c>
      <c r="C19" s="18" t="n">
        <v>7200</v>
      </c>
      <c r="D19" s="18" t="n">
        <v>7050</v>
      </c>
      <c r="E19" s="18" t="n">
        <v>7800</v>
      </c>
      <c r="F19" s="18" t="n">
        <v>7650</v>
      </c>
      <c r="G19" s="18" t="n">
        <v>8100</v>
      </c>
      <c r="H19" s="18" t="n">
        <v>7950</v>
      </c>
      <c r="I19" s="18" t="n">
        <v>7500</v>
      </c>
      <c r="J19" s="18" t="n">
        <v>3600</v>
      </c>
      <c r="K19" s="18" t="n">
        <v>7650</v>
      </c>
      <c r="L19" s="18" t="n">
        <v>7950</v>
      </c>
      <c r="M19" s="18" t="n">
        <v>7800</v>
      </c>
      <c r="N19" s="18" t="n">
        <v>8700</v>
      </c>
    </row>
    <row r="20" customFormat="false" ht="15" hidden="false" customHeight="false" outlineLevel="0" collapsed="false">
      <c r="A20" s="19" t="s">
        <v>44</v>
      </c>
      <c r="B20" s="19" t="s">
        <v>45</v>
      </c>
      <c r="C20" s="18" t="n">
        <v>62000</v>
      </c>
      <c r="D20" s="18" t="n">
        <v>62000</v>
      </c>
      <c r="E20" s="18" t="n">
        <v>62000</v>
      </c>
      <c r="F20" s="18" t="n">
        <v>62000</v>
      </c>
      <c r="G20" s="18" t="n">
        <v>62000</v>
      </c>
      <c r="H20" s="18" t="n">
        <v>62000</v>
      </c>
      <c r="I20" s="18" t="n">
        <v>62000</v>
      </c>
      <c r="J20" s="18" t="n">
        <v>62000</v>
      </c>
      <c r="K20" s="18" t="n">
        <v>62000</v>
      </c>
      <c r="L20" s="18" t="n">
        <v>62000</v>
      </c>
      <c r="M20" s="18" t="n">
        <v>62000</v>
      </c>
      <c r="N20" s="18" t="n">
        <v>124000</v>
      </c>
    </row>
    <row r="21" customFormat="false" ht="15" hidden="false" customHeight="false" outlineLevel="0" collapsed="false">
      <c r="A21" s="19" t="s">
        <v>46</v>
      </c>
      <c r="B21" s="19" t="s">
        <v>45</v>
      </c>
      <c r="C21" s="18" t="n">
        <v>19000</v>
      </c>
      <c r="D21" s="18" t="n">
        <v>19000</v>
      </c>
      <c r="E21" s="18" t="n">
        <v>19000</v>
      </c>
      <c r="F21" s="18" t="n">
        <v>19000</v>
      </c>
      <c r="G21" s="18" t="n">
        <v>19000</v>
      </c>
      <c r="H21" s="18" t="n">
        <v>19000</v>
      </c>
      <c r="I21" s="18" t="n">
        <v>19000</v>
      </c>
      <c r="J21" s="18" t="n">
        <v>19000</v>
      </c>
      <c r="K21" s="18" t="n">
        <v>19000</v>
      </c>
      <c r="L21" s="18" t="n">
        <v>19000</v>
      </c>
      <c r="M21" s="18" t="n">
        <v>19000</v>
      </c>
      <c r="N21" s="18" t="n">
        <v>19500</v>
      </c>
    </row>
    <row r="22" customFormat="false" ht="15" hidden="false" customHeight="false" outlineLevel="0" collapsed="false">
      <c r="A22" s="19" t="s">
        <v>47</v>
      </c>
      <c r="B22" s="19" t="s">
        <v>45</v>
      </c>
      <c r="C22" s="18" t="n">
        <v>24000</v>
      </c>
      <c r="D22" s="18" t="n">
        <v>0</v>
      </c>
      <c r="E22" s="18" t="n">
        <v>24000</v>
      </c>
      <c r="F22" s="18" t="n">
        <v>0</v>
      </c>
      <c r="G22" s="18" t="n">
        <v>24000</v>
      </c>
      <c r="H22" s="18" t="n">
        <v>0</v>
      </c>
      <c r="I22" s="18" t="n">
        <v>24000</v>
      </c>
      <c r="J22" s="18" t="n">
        <v>0</v>
      </c>
      <c r="K22" s="18" t="n">
        <v>24000</v>
      </c>
      <c r="L22" s="18" t="n">
        <v>0</v>
      </c>
      <c r="M22" s="18" t="n">
        <v>24000</v>
      </c>
      <c r="N22" s="18" t="n">
        <v>0</v>
      </c>
    </row>
    <row r="23" customFormat="false" ht="15" hidden="false" customHeight="false" outlineLevel="0" collapsed="false">
      <c r="A23" s="19" t="s">
        <v>48</v>
      </c>
      <c r="B23" s="19" t="s">
        <v>45</v>
      </c>
      <c r="C23" s="18" t="n">
        <v>8800</v>
      </c>
      <c r="D23" s="18" t="n">
        <v>9100</v>
      </c>
      <c r="E23" s="18" t="n">
        <v>8600</v>
      </c>
      <c r="F23" s="18" t="n">
        <v>8400</v>
      </c>
      <c r="G23" s="18" t="n">
        <v>8900</v>
      </c>
      <c r="H23" s="18" t="n">
        <v>9300</v>
      </c>
      <c r="I23" s="18" t="n">
        <v>9600</v>
      </c>
      <c r="J23" s="18" t="n">
        <v>15400</v>
      </c>
      <c r="K23" s="18" t="n">
        <v>9200</v>
      </c>
      <c r="L23" s="18" t="n">
        <v>8700</v>
      </c>
      <c r="M23" s="18" t="n">
        <v>8900</v>
      </c>
      <c r="N23" s="18" t="n">
        <v>9400</v>
      </c>
    </row>
    <row r="24" customFormat="false" ht="15" hidden="false" customHeight="false" outlineLevel="0" collapsed="false">
      <c r="A24" s="19" t="s">
        <v>49</v>
      </c>
      <c r="B24" s="19" t="s">
        <v>45</v>
      </c>
      <c r="C24" s="18" t="n">
        <v>3500</v>
      </c>
      <c r="D24" s="18" t="n">
        <v>3400</v>
      </c>
      <c r="E24" s="18" t="n">
        <v>0</v>
      </c>
      <c r="F24" s="18" t="n">
        <v>7100</v>
      </c>
      <c r="G24" s="18" t="n">
        <v>3600</v>
      </c>
      <c r="H24" s="18" t="n">
        <v>3500</v>
      </c>
      <c r="I24" s="18" t="n">
        <v>3300</v>
      </c>
      <c r="J24" s="18" t="n">
        <v>3400</v>
      </c>
      <c r="K24" s="18" t="n">
        <v>3600</v>
      </c>
      <c r="L24" s="18" t="n">
        <v>3500</v>
      </c>
      <c r="M24" s="18" t="n">
        <v>3400</v>
      </c>
      <c r="N24" s="18" t="n">
        <v>3600</v>
      </c>
    </row>
    <row r="25" customFormat="false" ht="15" hidden="false" customHeight="false" outlineLevel="0" collapsed="false">
      <c r="A25" s="19" t="s">
        <v>50</v>
      </c>
      <c r="B25" s="19" t="s">
        <v>45</v>
      </c>
      <c r="C25" s="18" t="n">
        <v>4200</v>
      </c>
      <c r="D25" s="18" t="n">
        <v>4200</v>
      </c>
      <c r="E25" s="18" t="n">
        <v>4200</v>
      </c>
      <c r="F25" s="18" t="n">
        <v>4200</v>
      </c>
      <c r="G25" s="18" t="n">
        <v>4200</v>
      </c>
      <c r="H25" s="18" t="n">
        <v>4200</v>
      </c>
      <c r="I25" s="18" t="n">
        <v>300</v>
      </c>
      <c r="J25" s="18" t="n">
        <v>4200</v>
      </c>
      <c r="K25" s="18" t="n">
        <v>4200</v>
      </c>
      <c r="L25" s="18" t="n">
        <v>4200</v>
      </c>
      <c r="M25" s="18" t="n">
        <v>4200</v>
      </c>
      <c r="N25" s="18" t="n">
        <v>4200</v>
      </c>
    </row>
    <row r="26" customFormat="false" ht="15" hidden="false" customHeight="false" outlineLevel="0" collapsed="false">
      <c r="A26" s="19" t="s">
        <v>51</v>
      </c>
      <c r="B26" s="19" t="s">
        <v>45</v>
      </c>
      <c r="C26" s="18" t="n">
        <v>2100</v>
      </c>
      <c r="D26" s="18" t="n">
        <v>2100</v>
      </c>
      <c r="E26" s="18" t="n">
        <v>2150</v>
      </c>
      <c r="F26" s="18" t="n">
        <v>2100</v>
      </c>
      <c r="G26" s="18" t="n">
        <v>2200</v>
      </c>
      <c r="H26" s="18" t="n">
        <v>2150</v>
      </c>
      <c r="I26" s="18" t="n">
        <v>2100</v>
      </c>
      <c r="J26" s="18" t="n">
        <v>2100</v>
      </c>
      <c r="K26" s="18" t="n">
        <v>2200</v>
      </c>
      <c r="L26" s="18" t="n">
        <v>2150</v>
      </c>
      <c r="M26" s="18" t="n">
        <v>2100</v>
      </c>
      <c r="N26" s="18" t="n">
        <v>2150</v>
      </c>
    </row>
    <row r="27" customFormat="false" ht="15" hidden="false" customHeight="false" outlineLevel="0" collapsed="false">
      <c r="A27" s="19" t="s">
        <v>52</v>
      </c>
      <c r="B27" s="19" t="s">
        <v>45</v>
      </c>
      <c r="C27" s="18" t="n">
        <v>1500</v>
      </c>
      <c r="D27" s="18" t="n">
        <v>1500</v>
      </c>
      <c r="E27" s="18" t="n">
        <v>1500</v>
      </c>
      <c r="F27" s="18" t="n">
        <v>1500</v>
      </c>
      <c r="G27" s="18" t="n">
        <v>1500</v>
      </c>
      <c r="H27" s="18" t="n">
        <v>1500</v>
      </c>
      <c r="I27" s="18" t="n">
        <v>1500</v>
      </c>
      <c r="J27" s="18" t="n">
        <v>1500</v>
      </c>
      <c r="K27" s="18" t="n">
        <v>1500</v>
      </c>
      <c r="L27" s="18" t="n">
        <v>1500</v>
      </c>
      <c r="M27" s="18" t="n">
        <v>1500</v>
      </c>
      <c r="N27" s="18" t="n">
        <v>1500</v>
      </c>
    </row>
    <row r="28" customFormat="false" ht="15" hidden="false" customHeight="false" outlineLevel="0" collapsed="false">
      <c r="A28" s="19" t="s">
        <v>53</v>
      </c>
      <c r="B28" s="19" t="s">
        <v>45</v>
      </c>
      <c r="C28" s="18" t="n">
        <v>5000</v>
      </c>
      <c r="D28" s="18" t="n">
        <v>3500</v>
      </c>
      <c r="E28" s="18" t="n">
        <v>6000</v>
      </c>
      <c r="F28" s="18" t="n">
        <v>4500</v>
      </c>
      <c r="G28" s="18" t="n">
        <v>5500</v>
      </c>
      <c r="H28" s="18" t="n">
        <v>4000</v>
      </c>
      <c r="I28" s="18" t="n">
        <v>6500</v>
      </c>
      <c r="J28" s="18" t="n">
        <v>2000</v>
      </c>
      <c r="K28" s="18" t="n">
        <v>5000</v>
      </c>
      <c r="L28" s="18" t="n">
        <v>6000</v>
      </c>
      <c r="M28" s="18" t="n">
        <v>4500</v>
      </c>
      <c r="N28" s="18" t="n">
        <v>7000</v>
      </c>
    </row>
    <row r="29" customFormat="false" ht="15" hidden="false" customHeight="false" outlineLevel="0" collapsed="false">
      <c r="A29" s="19"/>
      <c r="B29" s="19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customFormat="false" ht="15" hidden="false" customHeight="false" outlineLevel="0" collapsed="false">
      <c r="A30" s="19"/>
      <c r="B30" s="19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customFormat="false" ht="15" hidden="false" customHeight="false" outlineLevel="0" collapsed="false">
      <c r="A31" s="19"/>
      <c r="B31" s="19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customFormat="false" ht="15" hidden="false" customHeight="false" outlineLevel="0" collapsed="false">
      <c r="A32" s="19"/>
      <c r="B32" s="19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customFormat="false" ht="15" hidden="false" customHeight="false" outlineLevel="0" collapsed="false">
      <c r="A33" s="19"/>
      <c r="B33" s="19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customFormat="false" ht="15" hidden="false" customHeight="false" outlineLevel="0" collapsed="false">
      <c r="A34" s="19"/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customFormat="false" ht="15" hidden="false" customHeight="false" outlineLevel="0" collapsed="false">
      <c r="A35" s="19"/>
      <c r="B35" s="19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customFormat="false" ht="15" hidden="false" customHeight="false" outlineLevel="0" collapsed="false">
      <c r="A36" s="19"/>
      <c r="B36" s="19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customFormat="false" ht="15" hidden="false" customHeight="false" outlineLevel="0" collapsed="false">
      <c r="A37" s="19"/>
      <c r="B37" s="19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customFormat="false" ht="15" hidden="false" customHeight="false" outlineLevel="0" collapsed="false">
      <c r="A38" s="19"/>
      <c r="B38" s="19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customFormat="false" ht="15" hidden="false" customHeight="false" outlineLevel="0" collapsed="false">
      <c r="A39" s="19"/>
      <c r="B39" s="19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customFormat="false" ht="15" hidden="false" customHeight="false" outlineLevel="0" collapsed="false">
      <c r="A40" s="19"/>
      <c r="B40" s="19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2" customFormat="false" ht="15" hidden="false" customHeight="false" outlineLevel="0" collapsed="false">
      <c r="A42" s="2" t="s">
        <v>54</v>
      </c>
    </row>
  </sheetData>
  <conditionalFormatting sqref="C16:C40">
    <cfRule type="expression" priority="2" aboveAverage="0" equalAverage="0" bottom="0" percent="0" rank="0" text="" dxfId="0">
      <formula>Calcoli!C118&lt;&gt;0</formula>
    </cfRule>
  </conditionalFormatting>
  <conditionalFormatting sqref="D16:D40">
    <cfRule type="expression" priority="3" aboveAverage="0" equalAverage="0" bottom="0" percent="0" rank="0" text="" dxfId="0">
      <formula>Calcoli!D118&lt;&gt;0</formula>
    </cfRule>
  </conditionalFormatting>
  <conditionalFormatting sqref="E16:E40">
    <cfRule type="expression" priority="4" aboveAverage="0" equalAverage="0" bottom="0" percent="0" rank="0" text="" dxfId="0">
      <formula>Calcoli!E118&lt;&gt;0</formula>
    </cfRule>
  </conditionalFormatting>
  <conditionalFormatting sqref="F16:F40">
    <cfRule type="expression" priority="5" aboveAverage="0" equalAverage="0" bottom="0" percent="0" rank="0" text="" dxfId="0">
      <formula>Calcoli!F118&lt;&gt;0</formula>
    </cfRule>
  </conditionalFormatting>
  <conditionalFormatting sqref="G16:G40">
    <cfRule type="expression" priority="6" aboveAverage="0" equalAverage="0" bottom="0" percent="0" rank="0" text="" dxfId="0">
      <formula>Calcoli!G118&lt;&gt;0</formula>
    </cfRule>
  </conditionalFormatting>
  <conditionalFormatting sqref="H16:H40">
    <cfRule type="expression" priority="7" aboveAverage="0" equalAverage="0" bottom="0" percent="0" rank="0" text="" dxfId="0">
      <formula>Calcoli!H118&lt;&gt;0</formula>
    </cfRule>
  </conditionalFormatting>
  <conditionalFormatting sqref="I16:I40">
    <cfRule type="expression" priority="8" aboveAverage="0" equalAverage="0" bottom="0" percent="0" rank="0" text="" dxfId="0">
      <formula>Calcoli!I118&lt;&gt;0</formula>
    </cfRule>
  </conditionalFormatting>
  <conditionalFormatting sqref="J16:J40">
    <cfRule type="expression" priority="9" aboveAverage="0" equalAverage="0" bottom="0" percent="0" rank="0" text="" dxfId="0">
      <formula>Calcoli!J118&lt;&gt;0</formula>
    </cfRule>
  </conditionalFormatting>
  <conditionalFormatting sqref="K16:K40">
    <cfRule type="expression" priority="10" aboveAverage="0" equalAverage="0" bottom="0" percent="0" rank="0" text="" dxfId="0">
      <formula>Calcoli!K118&lt;&gt;0</formula>
    </cfRule>
  </conditionalFormatting>
  <conditionalFormatting sqref="L16:L40">
    <cfRule type="expression" priority="11" aboveAverage="0" equalAverage="0" bottom="0" percent="0" rank="0" text="" dxfId="0">
      <formula>Calcoli!L118&lt;&gt;0</formula>
    </cfRule>
  </conditionalFormatting>
  <conditionalFormatting sqref="M16:M40">
    <cfRule type="expression" priority="12" aboveAverage="0" equalAverage="0" bottom="0" percent="0" rank="0" text="" dxfId="0">
      <formula>Calcoli!M118&lt;&gt;0</formula>
    </cfRule>
  </conditionalFormatting>
  <conditionalFormatting sqref="N16:N40">
    <cfRule type="expression" priority="13" aboveAverage="0" equalAverage="0" bottom="0" percent="0" rank="0" text="" dxfId="0">
      <formula>Calcoli!N118&lt;&gt;0</formula>
    </cfRule>
  </conditionalFormatting>
  <dataValidations count="1">
    <dataValidation allowBlank="true" errorStyle="stop" operator="between" showDropDown="false" showErrorMessage="false" showInputMessage="false" sqref="B16:B40" type="list">
      <formula1>"Fisso,Variabile"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"/>
    <col collapsed="false" customWidth="true" hidden="false" outlineLevel="0" max="14" min="3" style="0" width="12"/>
    <col collapsed="false" customWidth="true" hidden="false" outlineLevel="0" max="15" min="15" style="0" width="10"/>
    <col collapsed="false" customWidth="true" hidden="false" outlineLevel="0" max="16" min="16" style="0" width="14"/>
  </cols>
  <sheetData>
    <row r="1" customFormat="false" ht="19.7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3" t="s">
        <v>57</v>
      </c>
    </row>
    <row r="5" customFormat="false" ht="15" hidden="false" customHeight="false" outlineLevel="0" collapsed="false">
      <c r="A5" s="15" t="s">
        <v>58</v>
      </c>
      <c r="B5" s="15"/>
      <c r="C5" s="16" t="n">
        <f aca="false">Costi!C13</f>
        <v>46023</v>
      </c>
      <c r="D5" s="16" t="n">
        <f aca="false">Costi!D13</f>
        <v>46054</v>
      </c>
      <c r="E5" s="16" t="n">
        <f aca="false">Costi!E13</f>
        <v>46082</v>
      </c>
      <c r="F5" s="16" t="n">
        <f aca="false">Costi!F13</f>
        <v>46113</v>
      </c>
      <c r="G5" s="16" t="n">
        <f aca="false">Costi!G13</f>
        <v>46143</v>
      </c>
      <c r="H5" s="16" t="n">
        <f aca="false">Costi!H13</f>
        <v>46174</v>
      </c>
      <c r="I5" s="16" t="n">
        <f aca="false">Costi!I13</f>
        <v>46204</v>
      </c>
      <c r="J5" s="16" t="n">
        <f aca="false">Costi!J13</f>
        <v>46235</v>
      </c>
      <c r="K5" s="16" t="n">
        <f aca="false">Costi!K13</f>
        <v>46266</v>
      </c>
      <c r="L5" s="16" t="n">
        <f aca="false">Costi!L13</f>
        <v>46296</v>
      </c>
      <c r="M5" s="16" t="n">
        <f aca="false">Costi!M13</f>
        <v>46327</v>
      </c>
      <c r="N5" s="16" t="n">
        <f aca="false">Costi!N13</f>
        <v>46357</v>
      </c>
      <c r="O5" s="20" t="s">
        <v>55</v>
      </c>
      <c r="P5" s="20" t="s">
        <v>59</v>
      </c>
    </row>
    <row r="6" customFormat="false" ht="15" hidden="false" customHeight="false" outlineLevel="0" collapsed="false">
      <c r="A6" s="10" t="str">
        <f aca="false">Costi!A16&amp;""</f>
        <v>Merci</v>
      </c>
      <c r="C6" s="21" t="str">
        <f aca="false">Calcoli!C174</f>
        <v/>
      </c>
      <c r="D6" s="21" t="str">
        <f aca="false">Calcoli!D174</f>
        <v/>
      </c>
      <c r="E6" s="21" t="str">
        <f aca="false">Calcoli!E174</f>
        <v/>
      </c>
      <c r="F6" s="21" t="str">
        <f aca="false">Calcoli!F174</f>
        <v/>
      </c>
      <c r="G6" s="21" t="str">
        <f aca="false">Calcoli!G174</f>
        <v/>
      </c>
      <c r="H6" s="21" t="str">
        <f aca="false">Calcoli!H174</f>
        <v/>
      </c>
      <c r="I6" s="21" t="str">
        <f aca="false">Calcoli!I174</f>
        <v/>
      </c>
      <c r="J6" s="21" t="str">
        <f aca="false">Calcoli!J174</f>
        <v>Sopra</v>
      </c>
      <c r="K6" s="21" t="str">
        <f aca="false">Calcoli!K174</f>
        <v/>
      </c>
      <c r="L6" s="21" t="str">
        <f aca="false">Calcoli!L174</f>
        <v/>
      </c>
      <c r="M6" s="21" t="str">
        <f aca="false">Calcoli!M174</f>
        <v/>
      </c>
      <c r="N6" s="21" t="str">
        <f aca="false">Calcoli!N174</f>
        <v/>
      </c>
      <c r="O6" s="22" t="n">
        <f aca="false">IF(Costi!A16="","",COUNTIF(Calcoli!C118:N118,"&lt;&gt;0"))</f>
        <v>1</v>
      </c>
      <c r="P6" s="23" t="n">
        <f aca="false">IF(Costi!A16="","",SUM(Calcoli!C146:N146))</f>
        <v>12000</v>
      </c>
    </row>
    <row r="7" customFormat="false" ht="15" hidden="false" customHeight="false" outlineLevel="0" collapsed="false">
      <c r="A7" s="10" t="str">
        <f aca="false">Costi!A17&amp;""</f>
        <v>Imballaggi</v>
      </c>
      <c r="C7" s="21" t="str">
        <f aca="false">Calcoli!C175</f>
        <v/>
      </c>
      <c r="D7" s="21" t="str">
        <f aca="false">Calcoli!D175</f>
        <v/>
      </c>
      <c r="E7" s="21" t="str">
        <f aca="false">Calcoli!E175</f>
        <v/>
      </c>
      <c r="F7" s="21" t="str">
        <f aca="false">Calcoli!F175</f>
        <v/>
      </c>
      <c r="G7" s="21" t="str">
        <f aca="false">Calcoli!G175</f>
        <v/>
      </c>
      <c r="H7" s="21" t="str">
        <f aca="false">Calcoli!H175</f>
        <v/>
      </c>
      <c r="I7" s="21" t="str">
        <f aca="false">Calcoli!I175</f>
        <v/>
      </c>
      <c r="J7" s="21" t="str">
        <f aca="false">Calcoli!J175</f>
        <v/>
      </c>
      <c r="K7" s="21" t="str">
        <f aca="false">Calcoli!K175</f>
        <v/>
      </c>
      <c r="L7" s="21" t="str">
        <f aca="false">Calcoli!L175</f>
        <v/>
      </c>
      <c r="M7" s="21" t="str">
        <f aca="false">Calcoli!M175</f>
        <v/>
      </c>
      <c r="N7" s="21" t="str">
        <f aca="false">Calcoli!N175</f>
        <v/>
      </c>
      <c r="O7" s="22" t="n">
        <f aca="false">IF(Costi!A17="","",COUNTIF(Calcoli!C119:N119,"&lt;&gt;0"))</f>
        <v>0</v>
      </c>
      <c r="P7" s="23" t="n">
        <f aca="false">IF(Costi!A17="","",SUM(Calcoli!C147:N147))</f>
        <v>0</v>
      </c>
    </row>
    <row r="8" customFormat="false" ht="15" hidden="false" customHeight="false" outlineLevel="0" collapsed="false">
      <c r="A8" s="10" t="str">
        <f aca="false">Costi!A18&amp;""</f>
        <v>Trasporti in uscita</v>
      </c>
      <c r="C8" s="21" t="str">
        <f aca="false">Calcoli!C176</f>
        <v/>
      </c>
      <c r="D8" s="21" t="str">
        <f aca="false">Calcoli!D176</f>
        <v/>
      </c>
      <c r="E8" s="21" t="str">
        <f aca="false">Calcoli!E176</f>
        <v/>
      </c>
      <c r="F8" s="21" t="str">
        <f aca="false">Calcoli!F176</f>
        <v/>
      </c>
      <c r="G8" s="21" t="str">
        <f aca="false">Calcoli!G176</f>
        <v/>
      </c>
      <c r="H8" s="21" t="str">
        <f aca="false">Calcoli!H176</f>
        <v/>
      </c>
      <c r="I8" s="21" t="str">
        <f aca="false">Calcoli!I176</f>
        <v/>
      </c>
      <c r="J8" s="21" t="str">
        <f aca="false">Calcoli!J176</f>
        <v/>
      </c>
      <c r="K8" s="21" t="str">
        <f aca="false">Calcoli!K176</f>
        <v>Sopra</v>
      </c>
      <c r="L8" s="21" t="str">
        <f aca="false">Calcoli!L176</f>
        <v/>
      </c>
      <c r="M8" s="21" t="str">
        <f aca="false">Calcoli!M176</f>
        <v/>
      </c>
      <c r="N8" s="21" t="str">
        <f aca="false">Calcoli!N176</f>
        <v/>
      </c>
      <c r="O8" s="22" t="n">
        <f aca="false">IF(Costi!A18="","",COUNTIF(Calcoli!C120:N120,"&lt;&gt;0"))</f>
        <v>1</v>
      </c>
      <c r="P8" s="23" t="n">
        <f aca="false">IF(Costi!A18="","",SUM(Calcoli!C148:N148))</f>
        <v>5600</v>
      </c>
    </row>
    <row r="9" customFormat="false" ht="15" hidden="false" customHeight="false" outlineLevel="0" collapsed="false">
      <c r="A9" s="10" t="str">
        <f aca="false">Costi!A19&amp;""</f>
        <v>Provvigioni agenti</v>
      </c>
      <c r="C9" s="21" t="str">
        <f aca="false">Calcoli!C177</f>
        <v/>
      </c>
      <c r="D9" s="21" t="str">
        <f aca="false">Calcoli!D177</f>
        <v/>
      </c>
      <c r="E9" s="21" t="str">
        <f aca="false">Calcoli!E177</f>
        <v/>
      </c>
      <c r="F9" s="21" t="str">
        <f aca="false">Calcoli!F177</f>
        <v/>
      </c>
      <c r="G9" s="21" t="str">
        <f aca="false">Calcoli!G177</f>
        <v/>
      </c>
      <c r="H9" s="21" t="str">
        <f aca="false">Calcoli!H177</f>
        <v/>
      </c>
      <c r="I9" s="21" t="str">
        <f aca="false">Calcoli!I177</f>
        <v/>
      </c>
      <c r="J9" s="21" t="str">
        <f aca="false">Calcoli!J177</f>
        <v/>
      </c>
      <c r="K9" s="21" t="str">
        <f aca="false">Calcoli!K177</f>
        <v/>
      </c>
      <c r="L9" s="21" t="str">
        <f aca="false">Calcoli!L177</f>
        <v/>
      </c>
      <c r="M9" s="21" t="str">
        <f aca="false">Calcoli!M177</f>
        <v/>
      </c>
      <c r="N9" s="21" t="str">
        <f aca="false">Calcoli!N177</f>
        <v/>
      </c>
      <c r="O9" s="22" t="n">
        <f aca="false">IF(Costi!A19="","",COUNTIF(Calcoli!C121:N121,"&lt;&gt;0"))</f>
        <v>0</v>
      </c>
      <c r="P9" s="23" t="n">
        <f aca="false">IF(Costi!A19="","",SUM(Calcoli!C149:N149))</f>
        <v>0</v>
      </c>
    </row>
    <row r="10" customFormat="false" ht="15" hidden="false" customHeight="false" outlineLevel="0" collapsed="false">
      <c r="A10" s="10" t="str">
        <f aca="false">Costi!A20&amp;""</f>
        <v>Retribuzioni</v>
      </c>
      <c r="C10" s="21" t="str">
        <f aca="false">Calcoli!C178</f>
        <v/>
      </c>
      <c r="D10" s="21" t="str">
        <f aca="false">Calcoli!D178</f>
        <v/>
      </c>
      <c r="E10" s="21" t="str">
        <f aca="false">Calcoli!E178</f>
        <v/>
      </c>
      <c r="F10" s="21" t="str">
        <f aca="false">Calcoli!F178</f>
        <v/>
      </c>
      <c r="G10" s="21" t="str">
        <f aca="false">Calcoli!G178</f>
        <v/>
      </c>
      <c r="H10" s="21" t="str">
        <f aca="false">Calcoli!H178</f>
        <v/>
      </c>
      <c r="I10" s="21" t="str">
        <f aca="false">Calcoli!I178</f>
        <v/>
      </c>
      <c r="J10" s="21" t="str">
        <f aca="false">Calcoli!J178</f>
        <v/>
      </c>
      <c r="K10" s="21" t="str">
        <f aca="false">Calcoli!K178</f>
        <v/>
      </c>
      <c r="L10" s="21" t="str">
        <f aca="false">Calcoli!L178</f>
        <v/>
      </c>
      <c r="M10" s="21" t="str">
        <f aca="false">Calcoli!M178</f>
        <v/>
      </c>
      <c r="N10" s="21" t="str">
        <f aca="false">Calcoli!N178</f>
        <v>Sopra</v>
      </c>
      <c r="O10" s="22" t="n">
        <f aca="false">IF(Costi!A20="","",COUNTIF(Calcoli!C122:N122,"&lt;&gt;0"))</f>
        <v>1</v>
      </c>
      <c r="P10" s="23" t="n">
        <f aca="false">IF(Costi!A20="","",SUM(Calcoli!C150:N150))</f>
        <v>62000</v>
      </c>
    </row>
    <row r="11" customFormat="false" ht="15" hidden="false" customHeight="false" outlineLevel="0" collapsed="false">
      <c r="A11" s="10" t="str">
        <f aca="false">Costi!A21&amp;""</f>
        <v>Contributi</v>
      </c>
      <c r="C11" s="21" t="str">
        <f aca="false">Calcoli!C179</f>
        <v/>
      </c>
      <c r="D11" s="21" t="str">
        <f aca="false">Calcoli!D179</f>
        <v/>
      </c>
      <c r="E11" s="21" t="str">
        <f aca="false">Calcoli!E179</f>
        <v/>
      </c>
      <c r="F11" s="21" t="str">
        <f aca="false">Calcoli!F179</f>
        <v/>
      </c>
      <c r="G11" s="21" t="str">
        <f aca="false">Calcoli!G179</f>
        <v/>
      </c>
      <c r="H11" s="21" t="str">
        <f aca="false">Calcoli!H179</f>
        <v/>
      </c>
      <c r="I11" s="21" t="str">
        <f aca="false">Calcoli!I179</f>
        <v/>
      </c>
      <c r="J11" s="21" t="str">
        <f aca="false">Calcoli!J179</f>
        <v/>
      </c>
      <c r="K11" s="21" t="str">
        <f aca="false">Calcoli!K179</f>
        <v/>
      </c>
      <c r="L11" s="21" t="str">
        <f aca="false">Calcoli!L179</f>
        <v/>
      </c>
      <c r="M11" s="21" t="str">
        <f aca="false">Calcoli!M179</f>
        <v/>
      </c>
      <c r="N11" s="21" t="str">
        <f aca="false">Calcoli!N179</f>
        <v/>
      </c>
      <c r="O11" s="22" t="n">
        <f aca="false">IF(Costi!A21="","",COUNTIF(Calcoli!C123:N123,"&lt;&gt;0"))</f>
        <v>0</v>
      </c>
      <c r="P11" s="23" t="n">
        <f aca="false">IF(Costi!A21="","",SUM(Calcoli!C151:N151))</f>
        <v>0</v>
      </c>
    </row>
    <row r="12" customFormat="false" ht="15" hidden="false" customHeight="false" outlineLevel="0" collapsed="false">
      <c r="A12" s="10" t="str">
        <f aca="false">Costi!A22&amp;""</f>
        <v>Affitti (pagati a bimestre)</v>
      </c>
      <c r="C12" s="21" t="str">
        <f aca="false">Calcoli!C180</f>
        <v/>
      </c>
      <c r="D12" s="21" t="str">
        <f aca="false">Calcoli!D180</f>
        <v/>
      </c>
      <c r="E12" s="21" t="str">
        <f aca="false">Calcoli!E180</f>
        <v/>
      </c>
      <c r="F12" s="21" t="str">
        <f aca="false">Calcoli!F180</f>
        <v/>
      </c>
      <c r="G12" s="21" t="str">
        <f aca="false">Calcoli!G180</f>
        <v/>
      </c>
      <c r="H12" s="21" t="str">
        <f aca="false">Calcoli!H180</f>
        <v/>
      </c>
      <c r="I12" s="21" t="str">
        <f aca="false">Calcoli!I180</f>
        <v/>
      </c>
      <c r="J12" s="21" t="str">
        <f aca="false">Calcoli!J180</f>
        <v/>
      </c>
      <c r="K12" s="21" t="str">
        <f aca="false">Calcoli!K180</f>
        <v/>
      </c>
      <c r="L12" s="21" t="str">
        <f aca="false">Calcoli!L180</f>
        <v/>
      </c>
      <c r="M12" s="21" t="str">
        <f aca="false">Calcoli!M180</f>
        <v/>
      </c>
      <c r="N12" s="21" t="str">
        <f aca="false">Calcoli!N180</f>
        <v/>
      </c>
      <c r="O12" s="22" t="n">
        <f aca="false">IF(Costi!A22="","",COUNTIF(Calcoli!C124:N124,"&lt;&gt;0"))</f>
        <v>0</v>
      </c>
      <c r="P12" s="23" t="n">
        <f aca="false">IF(Costi!A22="","",SUM(Calcoli!C152:N152))</f>
        <v>0</v>
      </c>
    </row>
    <row r="13" customFormat="false" ht="15" hidden="false" customHeight="false" outlineLevel="0" collapsed="false">
      <c r="A13" s="10" t="str">
        <f aca="false">Costi!A23&amp;""</f>
        <v>Energia</v>
      </c>
      <c r="C13" s="21" t="str">
        <f aca="false">Calcoli!C181</f>
        <v/>
      </c>
      <c r="D13" s="21" t="str">
        <f aca="false">Calcoli!D181</f>
        <v/>
      </c>
      <c r="E13" s="21" t="str">
        <f aca="false">Calcoli!E181</f>
        <v/>
      </c>
      <c r="F13" s="21" t="str">
        <f aca="false">Calcoli!F181</f>
        <v/>
      </c>
      <c r="G13" s="21" t="str">
        <f aca="false">Calcoli!G181</f>
        <v/>
      </c>
      <c r="H13" s="21" t="str">
        <f aca="false">Calcoli!H181</f>
        <v/>
      </c>
      <c r="I13" s="21" t="str">
        <f aca="false">Calcoli!I181</f>
        <v/>
      </c>
      <c r="J13" s="21" t="str">
        <f aca="false">Calcoli!J181</f>
        <v>Sopra</v>
      </c>
      <c r="K13" s="21" t="str">
        <f aca="false">Calcoli!K181</f>
        <v/>
      </c>
      <c r="L13" s="21" t="str">
        <f aca="false">Calcoli!L181</f>
        <v/>
      </c>
      <c r="M13" s="21" t="str">
        <f aca="false">Calcoli!M181</f>
        <v/>
      </c>
      <c r="N13" s="21" t="str">
        <f aca="false">Calcoli!N181</f>
        <v/>
      </c>
      <c r="O13" s="22" t="n">
        <f aca="false">IF(Costi!A23="","",COUNTIF(Calcoli!C125:N125,"&lt;&gt;0"))</f>
        <v>1</v>
      </c>
      <c r="P13" s="23" t="n">
        <f aca="false">IF(Costi!A23="","",SUM(Calcoli!C153:N153))</f>
        <v>6500</v>
      </c>
    </row>
    <row r="14" customFormat="false" ht="15" hidden="false" customHeight="false" outlineLevel="0" collapsed="false">
      <c r="A14" s="10" t="str">
        <f aca="false">Costi!A24&amp;""</f>
        <v>Manutenzioni</v>
      </c>
      <c r="C14" s="21" t="str">
        <f aca="false">Calcoli!C182</f>
        <v/>
      </c>
      <c r="D14" s="21" t="str">
        <f aca="false">Calcoli!D182</f>
        <v/>
      </c>
      <c r="E14" s="21" t="str">
        <f aca="false">Calcoli!E182</f>
        <v>Slittamento</v>
      </c>
      <c r="F14" s="21" t="str">
        <f aca="false">Calcoli!F182</f>
        <v>Slittamento</v>
      </c>
      <c r="G14" s="21" t="str">
        <f aca="false">Calcoli!G182</f>
        <v/>
      </c>
      <c r="H14" s="21" t="str">
        <f aca="false">Calcoli!H182</f>
        <v/>
      </c>
      <c r="I14" s="21" t="str">
        <f aca="false">Calcoli!I182</f>
        <v/>
      </c>
      <c r="J14" s="21" t="str">
        <f aca="false">Calcoli!J182</f>
        <v/>
      </c>
      <c r="K14" s="21" t="str">
        <f aca="false">Calcoli!K182</f>
        <v/>
      </c>
      <c r="L14" s="21" t="str">
        <f aca="false">Calcoli!L182</f>
        <v/>
      </c>
      <c r="M14" s="21" t="str">
        <f aca="false">Calcoli!M182</f>
        <v/>
      </c>
      <c r="N14" s="21" t="str">
        <f aca="false">Calcoli!N182</f>
        <v/>
      </c>
      <c r="O14" s="22" t="n">
        <f aca="false">IF(Costi!A24="","",COUNTIF(Calcoli!C126:N126,"&lt;&gt;0"))</f>
        <v>2</v>
      </c>
      <c r="P14" s="23" t="n">
        <f aca="false">IF(Costi!A24="","",SUM(Calcoli!C154:N154))</f>
        <v>100</v>
      </c>
    </row>
    <row r="15" customFormat="false" ht="15" hidden="false" customHeight="false" outlineLevel="0" collapsed="false">
      <c r="A15" s="10" t="str">
        <f aca="false">Costi!A25&amp;""</f>
        <v>Consulenze amministrative</v>
      </c>
      <c r="C15" s="21" t="str">
        <f aca="false">Calcoli!C183</f>
        <v/>
      </c>
      <c r="D15" s="21" t="str">
        <f aca="false">Calcoli!D183</f>
        <v/>
      </c>
      <c r="E15" s="21" t="str">
        <f aca="false">Calcoli!E183</f>
        <v/>
      </c>
      <c r="F15" s="21" t="str">
        <f aca="false">Calcoli!F183</f>
        <v/>
      </c>
      <c r="G15" s="21" t="str">
        <f aca="false">Calcoli!G183</f>
        <v/>
      </c>
      <c r="H15" s="21" t="str">
        <f aca="false">Calcoli!H183</f>
        <v/>
      </c>
      <c r="I15" s="21" t="str">
        <f aca="false">Calcoli!I183</f>
        <v>Quasi sparita</v>
      </c>
      <c r="J15" s="21" t="str">
        <f aca="false">Calcoli!J183</f>
        <v/>
      </c>
      <c r="K15" s="21" t="str">
        <f aca="false">Calcoli!K183</f>
        <v/>
      </c>
      <c r="L15" s="21" t="str">
        <f aca="false">Calcoli!L183</f>
        <v/>
      </c>
      <c r="M15" s="21" t="str">
        <f aca="false">Calcoli!M183</f>
        <v/>
      </c>
      <c r="N15" s="21" t="str">
        <f aca="false">Calcoli!N183</f>
        <v/>
      </c>
      <c r="O15" s="22" t="n">
        <f aca="false">IF(Costi!A25="","",COUNTIF(Calcoli!C127:N127,"&lt;&gt;0"))</f>
        <v>1</v>
      </c>
      <c r="P15" s="23" t="n">
        <f aca="false">IF(Costi!A25="","",SUM(Calcoli!C155:N155))</f>
        <v>-3900</v>
      </c>
    </row>
    <row r="16" customFormat="false" ht="15" hidden="false" customHeight="false" outlineLevel="0" collapsed="false">
      <c r="A16" s="10" t="str">
        <f aca="false">Costi!A26&amp;""</f>
        <v>Software e canoni</v>
      </c>
      <c r="C16" s="21" t="str">
        <f aca="false">Calcoli!C184</f>
        <v/>
      </c>
      <c r="D16" s="21" t="str">
        <f aca="false">Calcoli!D184</f>
        <v/>
      </c>
      <c r="E16" s="21" t="str">
        <f aca="false">Calcoli!E184</f>
        <v/>
      </c>
      <c r="F16" s="21" t="str">
        <f aca="false">Calcoli!F184</f>
        <v/>
      </c>
      <c r="G16" s="21" t="str">
        <f aca="false">Calcoli!G184</f>
        <v/>
      </c>
      <c r="H16" s="21" t="str">
        <f aca="false">Calcoli!H184</f>
        <v/>
      </c>
      <c r="I16" s="21" t="str">
        <f aca="false">Calcoli!I184</f>
        <v/>
      </c>
      <c r="J16" s="21" t="str">
        <f aca="false">Calcoli!J184</f>
        <v/>
      </c>
      <c r="K16" s="21" t="str">
        <f aca="false">Calcoli!K184</f>
        <v/>
      </c>
      <c r="L16" s="21" t="str">
        <f aca="false">Calcoli!L184</f>
        <v/>
      </c>
      <c r="M16" s="21" t="str">
        <f aca="false">Calcoli!M184</f>
        <v/>
      </c>
      <c r="N16" s="21" t="str">
        <f aca="false">Calcoli!N184</f>
        <v/>
      </c>
      <c r="O16" s="22" t="n">
        <f aca="false">IF(Costi!A26="","",COUNTIF(Calcoli!C128:N128,"&lt;&gt;0"))</f>
        <v>0</v>
      </c>
      <c r="P16" s="23" t="n">
        <f aca="false">IF(Costi!A26="","",SUM(Calcoli!C156:N156))</f>
        <v>0</v>
      </c>
    </row>
    <row r="17" customFormat="false" ht="15" hidden="false" customHeight="false" outlineLevel="0" collapsed="false">
      <c r="A17" s="10" t="str">
        <f aca="false">Costi!A27&amp;""</f>
        <v>Assicurazioni</v>
      </c>
      <c r="C17" s="21" t="str">
        <f aca="false">Calcoli!C185</f>
        <v/>
      </c>
      <c r="D17" s="21" t="str">
        <f aca="false">Calcoli!D185</f>
        <v/>
      </c>
      <c r="E17" s="21" t="str">
        <f aca="false">Calcoli!E185</f>
        <v/>
      </c>
      <c r="F17" s="21" t="str">
        <f aca="false">Calcoli!F185</f>
        <v/>
      </c>
      <c r="G17" s="21" t="str">
        <f aca="false">Calcoli!G185</f>
        <v/>
      </c>
      <c r="H17" s="21" t="str">
        <f aca="false">Calcoli!H185</f>
        <v/>
      </c>
      <c r="I17" s="21" t="str">
        <f aca="false">Calcoli!I185</f>
        <v/>
      </c>
      <c r="J17" s="21" t="str">
        <f aca="false">Calcoli!J185</f>
        <v/>
      </c>
      <c r="K17" s="21" t="str">
        <f aca="false">Calcoli!K185</f>
        <v/>
      </c>
      <c r="L17" s="21" t="str">
        <f aca="false">Calcoli!L185</f>
        <v/>
      </c>
      <c r="M17" s="21" t="str">
        <f aca="false">Calcoli!M185</f>
        <v/>
      </c>
      <c r="N17" s="21" t="str">
        <f aca="false">Calcoli!N185</f>
        <v/>
      </c>
      <c r="O17" s="22" t="n">
        <f aca="false">IF(Costi!A27="","",COUNTIF(Calcoli!C129:N129,"&lt;&gt;0"))</f>
        <v>0</v>
      </c>
      <c r="P17" s="23" t="n">
        <f aca="false">IF(Costi!A27="","",SUM(Calcoli!C157:N157))</f>
        <v>0</v>
      </c>
    </row>
    <row r="18" customFormat="false" ht="15" hidden="false" customHeight="false" outlineLevel="0" collapsed="false">
      <c r="A18" s="10" t="str">
        <f aca="false">Costi!A28&amp;""</f>
        <v>Marketing</v>
      </c>
      <c r="C18" s="21" t="str">
        <f aca="false">Calcoli!C186</f>
        <v/>
      </c>
      <c r="D18" s="21" t="str">
        <f aca="false">Calcoli!D186</f>
        <v/>
      </c>
      <c r="E18" s="21" t="str">
        <f aca="false">Calcoli!E186</f>
        <v/>
      </c>
      <c r="F18" s="21" t="str">
        <f aca="false">Calcoli!F186</f>
        <v/>
      </c>
      <c r="G18" s="21" t="str">
        <f aca="false">Calcoli!G186</f>
        <v/>
      </c>
      <c r="H18" s="21" t="str">
        <f aca="false">Calcoli!H186</f>
        <v/>
      </c>
      <c r="I18" s="21" t="str">
        <f aca="false">Calcoli!I186</f>
        <v/>
      </c>
      <c r="J18" s="21" t="str">
        <f aca="false">Calcoli!J186</f>
        <v/>
      </c>
      <c r="K18" s="21" t="str">
        <f aca="false">Calcoli!K186</f>
        <v/>
      </c>
      <c r="L18" s="21" t="str">
        <f aca="false">Calcoli!L186</f>
        <v/>
      </c>
      <c r="M18" s="21" t="str">
        <f aca="false">Calcoli!M186</f>
        <v/>
      </c>
      <c r="N18" s="21" t="str">
        <f aca="false">Calcoli!N186</f>
        <v/>
      </c>
      <c r="O18" s="22" t="n">
        <f aca="false">IF(Costi!A28="","",COUNTIF(Calcoli!C130:N130,"&lt;&gt;0"))</f>
        <v>0</v>
      </c>
      <c r="P18" s="23" t="n">
        <f aca="false">IF(Costi!A28="","",SUM(Calcoli!C158:N158))</f>
        <v>0</v>
      </c>
    </row>
    <row r="19" customFormat="false" ht="15" hidden="false" customHeight="false" outlineLevel="0" collapsed="false">
      <c r="A19" s="10" t="str">
        <f aca="false">Costi!A29&amp;""</f>
        <v/>
      </c>
      <c r="C19" s="21" t="str">
        <f aca="false">Calcoli!C187</f>
        <v/>
      </c>
      <c r="D19" s="21" t="str">
        <f aca="false">Calcoli!D187</f>
        <v/>
      </c>
      <c r="E19" s="21" t="str">
        <f aca="false">Calcoli!E187</f>
        <v/>
      </c>
      <c r="F19" s="21" t="str">
        <f aca="false">Calcoli!F187</f>
        <v/>
      </c>
      <c r="G19" s="21" t="str">
        <f aca="false">Calcoli!G187</f>
        <v/>
      </c>
      <c r="H19" s="21" t="str">
        <f aca="false">Calcoli!H187</f>
        <v/>
      </c>
      <c r="I19" s="21" t="str">
        <f aca="false">Calcoli!I187</f>
        <v/>
      </c>
      <c r="J19" s="21" t="str">
        <f aca="false">Calcoli!J187</f>
        <v/>
      </c>
      <c r="K19" s="21" t="str">
        <f aca="false">Calcoli!K187</f>
        <v/>
      </c>
      <c r="L19" s="21" t="str">
        <f aca="false">Calcoli!L187</f>
        <v/>
      </c>
      <c r="M19" s="21" t="str">
        <f aca="false">Calcoli!M187</f>
        <v/>
      </c>
      <c r="N19" s="21" t="str">
        <f aca="false">Calcoli!N187</f>
        <v/>
      </c>
      <c r="O19" s="22" t="str">
        <f aca="false">IF(Costi!A29="","",COUNTIF(Calcoli!C131:N131,"&lt;&gt;0"))</f>
        <v/>
      </c>
      <c r="P19" s="23" t="str">
        <f aca="false">IF(Costi!A29="","",SUM(Calcoli!C159:N159))</f>
        <v/>
      </c>
    </row>
    <row r="20" customFormat="false" ht="15" hidden="false" customHeight="false" outlineLevel="0" collapsed="false">
      <c r="A20" s="10" t="str">
        <f aca="false">Costi!A30&amp;""</f>
        <v/>
      </c>
      <c r="C20" s="21" t="str">
        <f aca="false">Calcoli!C188</f>
        <v/>
      </c>
      <c r="D20" s="21" t="str">
        <f aca="false">Calcoli!D188</f>
        <v/>
      </c>
      <c r="E20" s="21" t="str">
        <f aca="false">Calcoli!E188</f>
        <v/>
      </c>
      <c r="F20" s="21" t="str">
        <f aca="false">Calcoli!F188</f>
        <v/>
      </c>
      <c r="G20" s="21" t="str">
        <f aca="false">Calcoli!G188</f>
        <v/>
      </c>
      <c r="H20" s="21" t="str">
        <f aca="false">Calcoli!H188</f>
        <v/>
      </c>
      <c r="I20" s="21" t="str">
        <f aca="false">Calcoli!I188</f>
        <v/>
      </c>
      <c r="J20" s="21" t="str">
        <f aca="false">Calcoli!J188</f>
        <v/>
      </c>
      <c r="K20" s="21" t="str">
        <f aca="false">Calcoli!K188</f>
        <v/>
      </c>
      <c r="L20" s="21" t="str">
        <f aca="false">Calcoli!L188</f>
        <v/>
      </c>
      <c r="M20" s="21" t="str">
        <f aca="false">Calcoli!M188</f>
        <v/>
      </c>
      <c r="N20" s="21" t="str">
        <f aca="false">Calcoli!N188</f>
        <v/>
      </c>
      <c r="O20" s="22" t="str">
        <f aca="false">IF(Costi!A30="","",COUNTIF(Calcoli!C132:N132,"&lt;&gt;0"))</f>
        <v/>
      </c>
      <c r="P20" s="23" t="str">
        <f aca="false">IF(Costi!A30="","",SUM(Calcoli!C160:N160))</f>
        <v/>
      </c>
    </row>
    <row r="21" customFormat="false" ht="15" hidden="false" customHeight="false" outlineLevel="0" collapsed="false">
      <c r="A21" s="10" t="str">
        <f aca="false">Costi!A31&amp;""</f>
        <v/>
      </c>
      <c r="C21" s="21" t="str">
        <f aca="false">Calcoli!C189</f>
        <v/>
      </c>
      <c r="D21" s="21" t="str">
        <f aca="false">Calcoli!D189</f>
        <v/>
      </c>
      <c r="E21" s="21" t="str">
        <f aca="false">Calcoli!E189</f>
        <v/>
      </c>
      <c r="F21" s="21" t="str">
        <f aca="false">Calcoli!F189</f>
        <v/>
      </c>
      <c r="G21" s="21" t="str">
        <f aca="false">Calcoli!G189</f>
        <v/>
      </c>
      <c r="H21" s="21" t="str">
        <f aca="false">Calcoli!H189</f>
        <v/>
      </c>
      <c r="I21" s="21" t="str">
        <f aca="false">Calcoli!I189</f>
        <v/>
      </c>
      <c r="J21" s="21" t="str">
        <f aca="false">Calcoli!J189</f>
        <v/>
      </c>
      <c r="K21" s="21" t="str">
        <f aca="false">Calcoli!K189</f>
        <v/>
      </c>
      <c r="L21" s="21" t="str">
        <f aca="false">Calcoli!L189</f>
        <v/>
      </c>
      <c r="M21" s="21" t="str">
        <f aca="false">Calcoli!M189</f>
        <v/>
      </c>
      <c r="N21" s="21" t="str">
        <f aca="false">Calcoli!N189</f>
        <v/>
      </c>
      <c r="O21" s="22" t="str">
        <f aca="false">IF(Costi!A31="","",COUNTIF(Calcoli!C133:N133,"&lt;&gt;0"))</f>
        <v/>
      </c>
      <c r="P21" s="23" t="str">
        <f aca="false">IF(Costi!A31="","",SUM(Calcoli!C161:N161))</f>
        <v/>
      </c>
    </row>
    <row r="22" customFormat="false" ht="15" hidden="false" customHeight="false" outlineLevel="0" collapsed="false">
      <c r="A22" s="10" t="str">
        <f aca="false">Costi!A32&amp;""</f>
        <v/>
      </c>
      <c r="C22" s="21" t="str">
        <f aca="false">Calcoli!C190</f>
        <v/>
      </c>
      <c r="D22" s="21" t="str">
        <f aca="false">Calcoli!D190</f>
        <v/>
      </c>
      <c r="E22" s="21" t="str">
        <f aca="false">Calcoli!E190</f>
        <v/>
      </c>
      <c r="F22" s="21" t="str">
        <f aca="false">Calcoli!F190</f>
        <v/>
      </c>
      <c r="G22" s="21" t="str">
        <f aca="false">Calcoli!G190</f>
        <v/>
      </c>
      <c r="H22" s="21" t="str">
        <f aca="false">Calcoli!H190</f>
        <v/>
      </c>
      <c r="I22" s="21" t="str">
        <f aca="false">Calcoli!I190</f>
        <v/>
      </c>
      <c r="J22" s="21" t="str">
        <f aca="false">Calcoli!J190</f>
        <v/>
      </c>
      <c r="K22" s="21" t="str">
        <f aca="false">Calcoli!K190</f>
        <v/>
      </c>
      <c r="L22" s="21" t="str">
        <f aca="false">Calcoli!L190</f>
        <v/>
      </c>
      <c r="M22" s="21" t="str">
        <f aca="false">Calcoli!M190</f>
        <v/>
      </c>
      <c r="N22" s="21" t="str">
        <f aca="false">Calcoli!N190</f>
        <v/>
      </c>
      <c r="O22" s="22" t="str">
        <f aca="false">IF(Costi!A32="","",COUNTIF(Calcoli!C134:N134,"&lt;&gt;0"))</f>
        <v/>
      </c>
      <c r="P22" s="23" t="str">
        <f aca="false">IF(Costi!A32="","",SUM(Calcoli!C162:N162))</f>
        <v/>
      </c>
    </row>
    <row r="23" customFormat="false" ht="15" hidden="false" customHeight="false" outlineLevel="0" collapsed="false">
      <c r="A23" s="10" t="str">
        <f aca="false">Costi!A33&amp;""</f>
        <v/>
      </c>
      <c r="C23" s="21" t="str">
        <f aca="false">Calcoli!C191</f>
        <v/>
      </c>
      <c r="D23" s="21" t="str">
        <f aca="false">Calcoli!D191</f>
        <v/>
      </c>
      <c r="E23" s="21" t="str">
        <f aca="false">Calcoli!E191</f>
        <v/>
      </c>
      <c r="F23" s="21" t="str">
        <f aca="false">Calcoli!F191</f>
        <v/>
      </c>
      <c r="G23" s="21" t="str">
        <f aca="false">Calcoli!G191</f>
        <v/>
      </c>
      <c r="H23" s="21" t="str">
        <f aca="false">Calcoli!H191</f>
        <v/>
      </c>
      <c r="I23" s="21" t="str">
        <f aca="false">Calcoli!I191</f>
        <v/>
      </c>
      <c r="J23" s="21" t="str">
        <f aca="false">Calcoli!J191</f>
        <v/>
      </c>
      <c r="K23" s="21" t="str">
        <f aca="false">Calcoli!K191</f>
        <v/>
      </c>
      <c r="L23" s="21" t="str">
        <f aca="false">Calcoli!L191</f>
        <v/>
      </c>
      <c r="M23" s="21" t="str">
        <f aca="false">Calcoli!M191</f>
        <v/>
      </c>
      <c r="N23" s="21" t="str">
        <f aca="false">Calcoli!N191</f>
        <v/>
      </c>
      <c r="O23" s="22" t="str">
        <f aca="false">IF(Costi!A33="","",COUNTIF(Calcoli!C135:N135,"&lt;&gt;0"))</f>
        <v/>
      </c>
      <c r="P23" s="23" t="str">
        <f aca="false">IF(Costi!A33="","",SUM(Calcoli!C163:N163))</f>
        <v/>
      </c>
    </row>
    <row r="24" customFormat="false" ht="15" hidden="false" customHeight="false" outlineLevel="0" collapsed="false">
      <c r="A24" s="10" t="str">
        <f aca="false">Costi!A34&amp;""</f>
        <v/>
      </c>
      <c r="C24" s="21" t="str">
        <f aca="false">Calcoli!C192</f>
        <v/>
      </c>
      <c r="D24" s="21" t="str">
        <f aca="false">Calcoli!D192</f>
        <v/>
      </c>
      <c r="E24" s="21" t="str">
        <f aca="false">Calcoli!E192</f>
        <v/>
      </c>
      <c r="F24" s="21" t="str">
        <f aca="false">Calcoli!F192</f>
        <v/>
      </c>
      <c r="G24" s="21" t="str">
        <f aca="false">Calcoli!G192</f>
        <v/>
      </c>
      <c r="H24" s="21" t="str">
        <f aca="false">Calcoli!H192</f>
        <v/>
      </c>
      <c r="I24" s="21" t="str">
        <f aca="false">Calcoli!I192</f>
        <v/>
      </c>
      <c r="J24" s="21" t="str">
        <f aca="false">Calcoli!J192</f>
        <v/>
      </c>
      <c r="K24" s="21" t="str">
        <f aca="false">Calcoli!K192</f>
        <v/>
      </c>
      <c r="L24" s="21" t="str">
        <f aca="false">Calcoli!L192</f>
        <v/>
      </c>
      <c r="M24" s="21" t="str">
        <f aca="false">Calcoli!M192</f>
        <v/>
      </c>
      <c r="N24" s="21" t="str">
        <f aca="false">Calcoli!N192</f>
        <v/>
      </c>
      <c r="O24" s="22" t="str">
        <f aca="false">IF(Costi!A34="","",COUNTIF(Calcoli!C136:N136,"&lt;&gt;0"))</f>
        <v/>
      </c>
      <c r="P24" s="23" t="str">
        <f aca="false">IF(Costi!A34="","",SUM(Calcoli!C164:N164))</f>
        <v/>
      </c>
    </row>
    <row r="25" customFormat="false" ht="15" hidden="false" customHeight="false" outlineLevel="0" collapsed="false">
      <c r="A25" s="10" t="str">
        <f aca="false">Costi!A35&amp;""</f>
        <v/>
      </c>
      <c r="C25" s="21" t="str">
        <f aca="false">Calcoli!C193</f>
        <v/>
      </c>
      <c r="D25" s="21" t="str">
        <f aca="false">Calcoli!D193</f>
        <v/>
      </c>
      <c r="E25" s="21" t="str">
        <f aca="false">Calcoli!E193</f>
        <v/>
      </c>
      <c r="F25" s="21" t="str">
        <f aca="false">Calcoli!F193</f>
        <v/>
      </c>
      <c r="G25" s="21" t="str">
        <f aca="false">Calcoli!G193</f>
        <v/>
      </c>
      <c r="H25" s="21" t="str">
        <f aca="false">Calcoli!H193</f>
        <v/>
      </c>
      <c r="I25" s="21" t="str">
        <f aca="false">Calcoli!I193</f>
        <v/>
      </c>
      <c r="J25" s="21" t="str">
        <f aca="false">Calcoli!J193</f>
        <v/>
      </c>
      <c r="K25" s="21" t="str">
        <f aca="false">Calcoli!K193</f>
        <v/>
      </c>
      <c r="L25" s="21" t="str">
        <f aca="false">Calcoli!L193</f>
        <v/>
      </c>
      <c r="M25" s="21" t="str">
        <f aca="false">Calcoli!M193</f>
        <v/>
      </c>
      <c r="N25" s="21" t="str">
        <f aca="false">Calcoli!N193</f>
        <v/>
      </c>
      <c r="O25" s="22" t="str">
        <f aca="false">IF(Costi!A35="","",COUNTIF(Calcoli!C137:N137,"&lt;&gt;0"))</f>
        <v/>
      </c>
      <c r="P25" s="23" t="str">
        <f aca="false">IF(Costi!A35="","",SUM(Calcoli!C165:N165))</f>
        <v/>
      </c>
    </row>
    <row r="26" customFormat="false" ht="15" hidden="false" customHeight="false" outlineLevel="0" collapsed="false">
      <c r="A26" s="10" t="str">
        <f aca="false">Costi!A36&amp;""</f>
        <v/>
      </c>
      <c r="C26" s="21" t="str">
        <f aca="false">Calcoli!C194</f>
        <v/>
      </c>
      <c r="D26" s="21" t="str">
        <f aca="false">Calcoli!D194</f>
        <v/>
      </c>
      <c r="E26" s="21" t="str">
        <f aca="false">Calcoli!E194</f>
        <v/>
      </c>
      <c r="F26" s="21" t="str">
        <f aca="false">Calcoli!F194</f>
        <v/>
      </c>
      <c r="G26" s="21" t="str">
        <f aca="false">Calcoli!G194</f>
        <v/>
      </c>
      <c r="H26" s="21" t="str">
        <f aca="false">Calcoli!H194</f>
        <v/>
      </c>
      <c r="I26" s="21" t="str">
        <f aca="false">Calcoli!I194</f>
        <v/>
      </c>
      <c r="J26" s="21" t="str">
        <f aca="false">Calcoli!J194</f>
        <v/>
      </c>
      <c r="K26" s="21" t="str">
        <f aca="false">Calcoli!K194</f>
        <v/>
      </c>
      <c r="L26" s="21" t="str">
        <f aca="false">Calcoli!L194</f>
        <v/>
      </c>
      <c r="M26" s="21" t="str">
        <f aca="false">Calcoli!M194</f>
        <v/>
      </c>
      <c r="N26" s="21" t="str">
        <f aca="false">Calcoli!N194</f>
        <v/>
      </c>
      <c r="O26" s="22" t="str">
        <f aca="false">IF(Costi!A36="","",COUNTIF(Calcoli!C138:N138,"&lt;&gt;0"))</f>
        <v/>
      </c>
      <c r="P26" s="23" t="str">
        <f aca="false">IF(Costi!A36="","",SUM(Calcoli!C166:N166))</f>
        <v/>
      </c>
    </row>
    <row r="27" customFormat="false" ht="15" hidden="false" customHeight="false" outlineLevel="0" collapsed="false">
      <c r="A27" s="10" t="str">
        <f aca="false">Costi!A37&amp;""</f>
        <v/>
      </c>
      <c r="C27" s="21" t="str">
        <f aca="false">Calcoli!C195</f>
        <v/>
      </c>
      <c r="D27" s="21" t="str">
        <f aca="false">Calcoli!D195</f>
        <v/>
      </c>
      <c r="E27" s="21" t="str">
        <f aca="false">Calcoli!E195</f>
        <v/>
      </c>
      <c r="F27" s="21" t="str">
        <f aca="false">Calcoli!F195</f>
        <v/>
      </c>
      <c r="G27" s="21" t="str">
        <f aca="false">Calcoli!G195</f>
        <v/>
      </c>
      <c r="H27" s="21" t="str">
        <f aca="false">Calcoli!H195</f>
        <v/>
      </c>
      <c r="I27" s="21" t="str">
        <f aca="false">Calcoli!I195</f>
        <v/>
      </c>
      <c r="J27" s="21" t="str">
        <f aca="false">Calcoli!J195</f>
        <v/>
      </c>
      <c r="K27" s="21" t="str">
        <f aca="false">Calcoli!K195</f>
        <v/>
      </c>
      <c r="L27" s="21" t="str">
        <f aca="false">Calcoli!L195</f>
        <v/>
      </c>
      <c r="M27" s="21" t="str">
        <f aca="false">Calcoli!M195</f>
        <v/>
      </c>
      <c r="N27" s="21" t="str">
        <f aca="false">Calcoli!N195</f>
        <v/>
      </c>
      <c r="O27" s="22" t="str">
        <f aca="false">IF(Costi!A37="","",COUNTIF(Calcoli!C139:N139,"&lt;&gt;0"))</f>
        <v/>
      </c>
      <c r="P27" s="23" t="str">
        <f aca="false">IF(Costi!A37="","",SUM(Calcoli!C167:N167))</f>
        <v/>
      </c>
    </row>
    <row r="28" customFormat="false" ht="15" hidden="false" customHeight="false" outlineLevel="0" collapsed="false">
      <c r="A28" s="10" t="str">
        <f aca="false">Costi!A38&amp;""</f>
        <v/>
      </c>
      <c r="C28" s="21" t="str">
        <f aca="false">Calcoli!C196</f>
        <v/>
      </c>
      <c r="D28" s="21" t="str">
        <f aca="false">Calcoli!D196</f>
        <v/>
      </c>
      <c r="E28" s="21" t="str">
        <f aca="false">Calcoli!E196</f>
        <v/>
      </c>
      <c r="F28" s="21" t="str">
        <f aca="false">Calcoli!F196</f>
        <v/>
      </c>
      <c r="G28" s="21" t="str">
        <f aca="false">Calcoli!G196</f>
        <v/>
      </c>
      <c r="H28" s="21" t="str">
        <f aca="false">Calcoli!H196</f>
        <v/>
      </c>
      <c r="I28" s="21" t="str">
        <f aca="false">Calcoli!I196</f>
        <v/>
      </c>
      <c r="J28" s="21" t="str">
        <f aca="false">Calcoli!J196</f>
        <v/>
      </c>
      <c r="K28" s="21" t="str">
        <f aca="false">Calcoli!K196</f>
        <v/>
      </c>
      <c r="L28" s="21" t="str">
        <f aca="false">Calcoli!L196</f>
        <v/>
      </c>
      <c r="M28" s="21" t="str">
        <f aca="false">Calcoli!M196</f>
        <v/>
      </c>
      <c r="N28" s="21" t="str">
        <f aca="false">Calcoli!N196</f>
        <v/>
      </c>
      <c r="O28" s="22" t="str">
        <f aca="false">IF(Costi!A38="","",COUNTIF(Calcoli!C140:N140,"&lt;&gt;0"))</f>
        <v/>
      </c>
      <c r="P28" s="23" t="str">
        <f aca="false">IF(Costi!A38="","",SUM(Calcoli!C168:N168))</f>
        <v/>
      </c>
    </row>
    <row r="29" customFormat="false" ht="15" hidden="false" customHeight="false" outlineLevel="0" collapsed="false">
      <c r="A29" s="10" t="str">
        <f aca="false">Costi!A39&amp;""</f>
        <v/>
      </c>
      <c r="C29" s="21" t="str">
        <f aca="false">Calcoli!C197</f>
        <v/>
      </c>
      <c r="D29" s="21" t="str">
        <f aca="false">Calcoli!D197</f>
        <v/>
      </c>
      <c r="E29" s="21" t="str">
        <f aca="false">Calcoli!E197</f>
        <v/>
      </c>
      <c r="F29" s="21" t="str">
        <f aca="false">Calcoli!F197</f>
        <v/>
      </c>
      <c r="G29" s="21" t="str">
        <f aca="false">Calcoli!G197</f>
        <v/>
      </c>
      <c r="H29" s="21" t="str">
        <f aca="false">Calcoli!H197</f>
        <v/>
      </c>
      <c r="I29" s="21" t="str">
        <f aca="false">Calcoli!I197</f>
        <v/>
      </c>
      <c r="J29" s="21" t="str">
        <f aca="false">Calcoli!J197</f>
        <v/>
      </c>
      <c r="K29" s="21" t="str">
        <f aca="false">Calcoli!K197</f>
        <v/>
      </c>
      <c r="L29" s="21" t="str">
        <f aca="false">Calcoli!L197</f>
        <v/>
      </c>
      <c r="M29" s="21" t="str">
        <f aca="false">Calcoli!M197</f>
        <v/>
      </c>
      <c r="N29" s="21" t="str">
        <f aca="false">Calcoli!N197</f>
        <v/>
      </c>
      <c r="O29" s="22" t="str">
        <f aca="false">IF(Costi!A39="","",COUNTIF(Calcoli!C141:N141,"&lt;&gt;0"))</f>
        <v/>
      </c>
      <c r="P29" s="23" t="str">
        <f aca="false">IF(Costi!A39="","",SUM(Calcoli!C169:N169))</f>
        <v/>
      </c>
    </row>
    <row r="30" customFormat="false" ht="15" hidden="false" customHeight="false" outlineLevel="0" collapsed="false">
      <c r="A30" s="10" t="str">
        <f aca="false">Costi!A40&amp;""</f>
        <v/>
      </c>
      <c r="C30" s="21" t="str">
        <f aca="false">Calcoli!C198</f>
        <v/>
      </c>
      <c r="D30" s="21" t="str">
        <f aca="false">Calcoli!D198</f>
        <v/>
      </c>
      <c r="E30" s="21" t="str">
        <f aca="false">Calcoli!E198</f>
        <v/>
      </c>
      <c r="F30" s="21" t="str">
        <f aca="false">Calcoli!F198</f>
        <v/>
      </c>
      <c r="G30" s="21" t="str">
        <f aca="false">Calcoli!G198</f>
        <v/>
      </c>
      <c r="H30" s="21" t="str">
        <f aca="false">Calcoli!H198</f>
        <v/>
      </c>
      <c r="I30" s="21" t="str">
        <f aca="false">Calcoli!I198</f>
        <v/>
      </c>
      <c r="J30" s="21" t="str">
        <f aca="false">Calcoli!J198</f>
        <v/>
      </c>
      <c r="K30" s="21" t="str">
        <f aca="false">Calcoli!K198</f>
        <v/>
      </c>
      <c r="L30" s="21" t="str">
        <f aca="false">Calcoli!L198</f>
        <v/>
      </c>
      <c r="M30" s="21" t="str">
        <f aca="false">Calcoli!M198</f>
        <v/>
      </c>
      <c r="N30" s="21" t="str">
        <f aca="false">Calcoli!N198</f>
        <v/>
      </c>
      <c r="O30" s="22" t="str">
        <f aca="false">IF(Costi!A40="","",COUNTIF(Calcoli!C142:N142,"&lt;&gt;0"))</f>
        <v/>
      </c>
      <c r="P30" s="23" t="str">
        <f aca="false">IF(Costi!A40="","",SUM(Calcoli!C170:N170))</f>
        <v/>
      </c>
    </row>
    <row r="31" customFormat="false" ht="15" hidden="false" customHeight="false" outlineLevel="0" collapsed="false">
      <c r="A31" s="17" t="s">
        <v>60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24" t="n">
        <f aca="false">SUM(O6:O30)</f>
        <v>7</v>
      </c>
      <c r="P31" s="25" t="n">
        <f aca="false">SUM(P6:P30)</f>
        <v>82300</v>
      </c>
    </row>
    <row r="33" customFormat="false" ht="15" hidden="false" customHeight="false" outlineLevel="0" collapsed="false">
      <c r="A33" s="3" t="s">
        <v>61</v>
      </c>
    </row>
    <row r="34" customFormat="false" ht="15" hidden="false" customHeight="false" outlineLevel="0" collapsed="false">
      <c r="A34" s="15" t="s">
        <v>58</v>
      </c>
      <c r="B34" s="15"/>
      <c r="C34" s="16" t="n">
        <f aca="false">Costi!C13</f>
        <v>46023</v>
      </c>
      <c r="D34" s="16" t="n">
        <f aca="false">Costi!D13</f>
        <v>46054</v>
      </c>
      <c r="E34" s="16" t="n">
        <f aca="false">Costi!E13</f>
        <v>46082</v>
      </c>
      <c r="F34" s="16" t="n">
        <f aca="false">Costi!F13</f>
        <v>46113</v>
      </c>
      <c r="G34" s="16" t="n">
        <f aca="false">Costi!G13</f>
        <v>46143</v>
      </c>
      <c r="H34" s="16" t="n">
        <f aca="false">Costi!H13</f>
        <v>46174</v>
      </c>
      <c r="I34" s="16" t="n">
        <f aca="false">Costi!I13</f>
        <v>46204</v>
      </c>
      <c r="J34" s="16" t="n">
        <f aca="false">Costi!J13</f>
        <v>46235</v>
      </c>
      <c r="K34" s="16" t="n">
        <f aca="false">Costi!K13</f>
        <v>46266</v>
      </c>
      <c r="L34" s="16" t="n">
        <f aca="false">Costi!L13</f>
        <v>46296</v>
      </c>
      <c r="M34" s="16" t="n">
        <f aca="false">Costi!M13</f>
        <v>46327</v>
      </c>
      <c r="N34" s="16" t="n">
        <f aca="false">Costi!N13</f>
        <v>46357</v>
      </c>
    </row>
    <row r="35" customFormat="false" ht="15" hidden="false" customHeight="false" outlineLevel="0" collapsed="false">
      <c r="A35" s="10" t="str">
        <f aca="false">Costi!A16&amp;""</f>
        <v>Merci</v>
      </c>
      <c r="C35" s="26" t="str">
        <f aca="false">Calcoli!C146</f>
        <v/>
      </c>
      <c r="D35" s="26" t="str">
        <f aca="false">Calcoli!D146</f>
        <v/>
      </c>
      <c r="E35" s="26" t="str">
        <f aca="false">Calcoli!E146</f>
        <v/>
      </c>
      <c r="F35" s="26" t="str">
        <f aca="false">Calcoli!F146</f>
        <v/>
      </c>
      <c r="G35" s="26" t="str">
        <f aca="false">Calcoli!G146</f>
        <v/>
      </c>
      <c r="H35" s="26" t="str">
        <f aca="false">Calcoli!H146</f>
        <v/>
      </c>
      <c r="I35" s="26" t="str">
        <f aca="false">Calcoli!I146</f>
        <v/>
      </c>
      <c r="J35" s="26" t="n">
        <f aca="false">Calcoli!J146</f>
        <v>12000</v>
      </c>
      <c r="K35" s="26" t="str">
        <f aca="false">Calcoli!K146</f>
        <v/>
      </c>
      <c r="L35" s="26" t="str">
        <f aca="false">Calcoli!L146</f>
        <v/>
      </c>
      <c r="M35" s="26" t="str">
        <f aca="false">Calcoli!M146</f>
        <v/>
      </c>
      <c r="N35" s="26" t="str">
        <f aca="false">Calcoli!N146</f>
        <v/>
      </c>
    </row>
    <row r="36" customFormat="false" ht="15" hidden="false" customHeight="false" outlineLevel="0" collapsed="false">
      <c r="A36" s="10" t="str">
        <f aca="false">Costi!A17&amp;""</f>
        <v>Imballaggi</v>
      </c>
      <c r="C36" s="26" t="str">
        <f aca="false">Calcoli!C147</f>
        <v/>
      </c>
      <c r="D36" s="26" t="str">
        <f aca="false">Calcoli!D147</f>
        <v/>
      </c>
      <c r="E36" s="26" t="str">
        <f aca="false">Calcoli!E147</f>
        <v/>
      </c>
      <c r="F36" s="26" t="str">
        <f aca="false">Calcoli!F147</f>
        <v/>
      </c>
      <c r="G36" s="26" t="str">
        <f aca="false">Calcoli!G147</f>
        <v/>
      </c>
      <c r="H36" s="26" t="str">
        <f aca="false">Calcoli!H147</f>
        <v/>
      </c>
      <c r="I36" s="26" t="str">
        <f aca="false">Calcoli!I147</f>
        <v/>
      </c>
      <c r="J36" s="26" t="str">
        <f aca="false">Calcoli!J147</f>
        <v/>
      </c>
      <c r="K36" s="26" t="str">
        <f aca="false">Calcoli!K147</f>
        <v/>
      </c>
      <c r="L36" s="26" t="str">
        <f aca="false">Calcoli!L147</f>
        <v/>
      </c>
      <c r="M36" s="26" t="str">
        <f aca="false">Calcoli!M147</f>
        <v/>
      </c>
      <c r="N36" s="26" t="str">
        <f aca="false">Calcoli!N147</f>
        <v/>
      </c>
    </row>
    <row r="37" customFormat="false" ht="15" hidden="false" customHeight="false" outlineLevel="0" collapsed="false">
      <c r="A37" s="10" t="str">
        <f aca="false">Costi!A18&amp;""</f>
        <v>Trasporti in uscita</v>
      </c>
      <c r="C37" s="26" t="str">
        <f aca="false">Calcoli!C148</f>
        <v/>
      </c>
      <c r="D37" s="26" t="str">
        <f aca="false">Calcoli!D148</f>
        <v/>
      </c>
      <c r="E37" s="26" t="str">
        <f aca="false">Calcoli!E148</f>
        <v/>
      </c>
      <c r="F37" s="26" t="str">
        <f aca="false">Calcoli!F148</f>
        <v/>
      </c>
      <c r="G37" s="26" t="str">
        <f aca="false">Calcoli!G148</f>
        <v/>
      </c>
      <c r="H37" s="26" t="str">
        <f aca="false">Calcoli!H148</f>
        <v/>
      </c>
      <c r="I37" s="26" t="str">
        <f aca="false">Calcoli!I148</f>
        <v/>
      </c>
      <c r="J37" s="26" t="str">
        <f aca="false">Calcoli!J148</f>
        <v/>
      </c>
      <c r="K37" s="26" t="n">
        <f aca="false">Calcoli!K148</f>
        <v>5600</v>
      </c>
      <c r="L37" s="26" t="str">
        <f aca="false">Calcoli!L148</f>
        <v/>
      </c>
      <c r="M37" s="26" t="str">
        <f aca="false">Calcoli!M148</f>
        <v/>
      </c>
      <c r="N37" s="26" t="str">
        <f aca="false">Calcoli!N148</f>
        <v/>
      </c>
    </row>
    <row r="38" customFormat="false" ht="15" hidden="false" customHeight="false" outlineLevel="0" collapsed="false">
      <c r="A38" s="10" t="str">
        <f aca="false">Costi!A19&amp;""</f>
        <v>Provvigioni agenti</v>
      </c>
      <c r="C38" s="26" t="str">
        <f aca="false">Calcoli!C149</f>
        <v/>
      </c>
      <c r="D38" s="26" t="str">
        <f aca="false">Calcoli!D149</f>
        <v/>
      </c>
      <c r="E38" s="26" t="str">
        <f aca="false">Calcoli!E149</f>
        <v/>
      </c>
      <c r="F38" s="26" t="str">
        <f aca="false">Calcoli!F149</f>
        <v/>
      </c>
      <c r="G38" s="26" t="str">
        <f aca="false">Calcoli!G149</f>
        <v/>
      </c>
      <c r="H38" s="26" t="str">
        <f aca="false">Calcoli!H149</f>
        <v/>
      </c>
      <c r="I38" s="26" t="str">
        <f aca="false">Calcoli!I149</f>
        <v/>
      </c>
      <c r="J38" s="26" t="str">
        <f aca="false">Calcoli!J149</f>
        <v/>
      </c>
      <c r="K38" s="26" t="str">
        <f aca="false">Calcoli!K149</f>
        <v/>
      </c>
      <c r="L38" s="26" t="str">
        <f aca="false">Calcoli!L149</f>
        <v/>
      </c>
      <c r="M38" s="26" t="str">
        <f aca="false">Calcoli!M149</f>
        <v/>
      </c>
      <c r="N38" s="26" t="str">
        <f aca="false">Calcoli!N149</f>
        <v/>
      </c>
    </row>
    <row r="39" customFormat="false" ht="15" hidden="false" customHeight="false" outlineLevel="0" collapsed="false">
      <c r="A39" s="10" t="str">
        <f aca="false">Costi!A20&amp;""</f>
        <v>Retribuzioni</v>
      </c>
      <c r="C39" s="26" t="str">
        <f aca="false">Calcoli!C150</f>
        <v/>
      </c>
      <c r="D39" s="26" t="str">
        <f aca="false">Calcoli!D150</f>
        <v/>
      </c>
      <c r="E39" s="26" t="str">
        <f aca="false">Calcoli!E150</f>
        <v/>
      </c>
      <c r="F39" s="26" t="str">
        <f aca="false">Calcoli!F150</f>
        <v/>
      </c>
      <c r="G39" s="26" t="str">
        <f aca="false">Calcoli!G150</f>
        <v/>
      </c>
      <c r="H39" s="26" t="str">
        <f aca="false">Calcoli!H150</f>
        <v/>
      </c>
      <c r="I39" s="26" t="str">
        <f aca="false">Calcoli!I150</f>
        <v/>
      </c>
      <c r="J39" s="26" t="str">
        <f aca="false">Calcoli!J150</f>
        <v/>
      </c>
      <c r="K39" s="26" t="str">
        <f aca="false">Calcoli!K150</f>
        <v/>
      </c>
      <c r="L39" s="26" t="str">
        <f aca="false">Calcoli!L150</f>
        <v/>
      </c>
      <c r="M39" s="26" t="str">
        <f aca="false">Calcoli!M150</f>
        <v/>
      </c>
      <c r="N39" s="26" t="n">
        <f aca="false">Calcoli!N150</f>
        <v>62000</v>
      </c>
    </row>
    <row r="40" customFormat="false" ht="15" hidden="false" customHeight="false" outlineLevel="0" collapsed="false">
      <c r="A40" s="10" t="str">
        <f aca="false">Costi!A21&amp;""</f>
        <v>Contributi</v>
      </c>
      <c r="C40" s="26" t="str">
        <f aca="false">Calcoli!C151</f>
        <v/>
      </c>
      <c r="D40" s="26" t="str">
        <f aca="false">Calcoli!D151</f>
        <v/>
      </c>
      <c r="E40" s="26" t="str">
        <f aca="false">Calcoli!E151</f>
        <v/>
      </c>
      <c r="F40" s="26" t="str">
        <f aca="false">Calcoli!F151</f>
        <v/>
      </c>
      <c r="G40" s="26" t="str">
        <f aca="false">Calcoli!G151</f>
        <v/>
      </c>
      <c r="H40" s="26" t="str">
        <f aca="false">Calcoli!H151</f>
        <v/>
      </c>
      <c r="I40" s="26" t="str">
        <f aca="false">Calcoli!I151</f>
        <v/>
      </c>
      <c r="J40" s="26" t="str">
        <f aca="false">Calcoli!J151</f>
        <v/>
      </c>
      <c r="K40" s="26" t="str">
        <f aca="false">Calcoli!K151</f>
        <v/>
      </c>
      <c r="L40" s="26" t="str">
        <f aca="false">Calcoli!L151</f>
        <v/>
      </c>
      <c r="M40" s="26" t="str">
        <f aca="false">Calcoli!M151</f>
        <v/>
      </c>
      <c r="N40" s="26" t="str">
        <f aca="false">Calcoli!N151</f>
        <v/>
      </c>
    </row>
    <row r="41" customFormat="false" ht="15" hidden="false" customHeight="false" outlineLevel="0" collapsed="false">
      <c r="A41" s="10" t="str">
        <f aca="false">Costi!A22&amp;""</f>
        <v>Affitti (pagati a bimestre)</v>
      </c>
      <c r="C41" s="26" t="str">
        <f aca="false">Calcoli!C152</f>
        <v/>
      </c>
      <c r="D41" s="26" t="str">
        <f aca="false">Calcoli!D152</f>
        <v/>
      </c>
      <c r="E41" s="26" t="str">
        <f aca="false">Calcoli!E152</f>
        <v/>
      </c>
      <c r="F41" s="26" t="str">
        <f aca="false">Calcoli!F152</f>
        <v/>
      </c>
      <c r="G41" s="26" t="str">
        <f aca="false">Calcoli!G152</f>
        <v/>
      </c>
      <c r="H41" s="26" t="str">
        <f aca="false">Calcoli!H152</f>
        <v/>
      </c>
      <c r="I41" s="26" t="str">
        <f aca="false">Calcoli!I152</f>
        <v/>
      </c>
      <c r="J41" s="26" t="str">
        <f aca="false">Calcoli!J152</f>
        <v/>
      </c>
      <c r="K41" s="26" t="str">
        <f aca="false">Calcoli!K152</f>
        <v/>
      </c>
      <c r="L41" s="26" t="str">
        <f aca="false">Calcoli!L152</f>
        <v/>
      </c>
      <c r="M41" s="26" t="str">
        <f aca="false">Calcoli!M152</f>
        <v/>
      </c>
      <c r="N41" s="26" t="str">
        <f aca="false">Calcoli!N152</f>
        <v/>
      </c>
    </row>
    <row r="42" customFormat="false" ht="15" hidden="false" customHeight="false" outlineLevel="0" collapsed="false">
      <c r="A42" s="10" t="str">
        <f aca="false">Costi!A23&amp;""</f>
        <v>Energia</v>
      </c>
      <c r="C42" s="26" t="str">
        <f aca="false">Calcoli!C153</f>
        <v/>
      </c>
      <c r="D42" s="26" t="str">
        <f aca="false">Calcoli!D153</f>
        <v/>
      </c>
      <c r="E42" s="26" t="str">
        <f aca="false">Calcoli!E153</f>
        <v/>
      </c>
      <c r="F42" s="26" t="str">
        <f aca="false">Calcoli!F153</f>
        <v/>
      </c>
      <c r="G42" s="26" t="str">
        <f aca="false">Calcoli!G153</f>
        <v/>
      </c>
      <c r="H42" s="26" t="str">
        <f aca="false">Calcoli!H153</f>
        <v/>
      </c>
      <c r="I42" s="26" t="str">
        <f aca="false">Calcoli!I153</f>
        <v/>
      </c>
      <c r="J42" s="26" t="n">
        <f aca="false">Calcoli!J153</f>
        <v>6500</v>
      </c>
      <c r="K42" s="26" t="str">
        <f aca="false">Calcoli!K153</f>
        <v/>
      </c>
      <c r="L42" s="26" t="str">
        <f aca="false">Calcoli!L153</f>
        <v/>
      </c>
      <c r="M42" s="26" t="str">
        <f aca="false">Calcoli!M153</f>
        <v/>
      </c>
      <c r="N42" s="26" t="str">
        <f aca="false">Calcoli!N153</f>
        <v/>
      </c>
    </row>
    <row r="43" customFormat="false" ht="15" hidden="false" customHeight="false" outlineLevel="0" collapsed="false">
      <c r="A43" s="10" t="str">
        <f aca="false">Costi!A24&amp;""</f>
        <v>Manutenzioni</v>
      </c>
      <c r="C43" s="26" t="str">
        <f aca="false">Calcoli!C154</f>
        <v/>
      </c>
      <c r="D43" s="26" t="str">
        <f aca="false">Calcoli!D154</f>
        <v/>
      </c>
      <c r="E43" s="26" t="n">
        <f aca="false">Calcoli!E154</f>
        <v>-3500</v>
      </c>
      <c r="F43" s="26" t="n">
        <f aca="false">Calcoli!F154</f>
        <v>3600</v>
      </c>
      <c r="G43" s="26" t="str">
        <f aca="false">Calcoli!G154</f>
        <v/>
      </c>
      <c r="H43" s="26" t="str">
        <f aca="false">Calcoli!H154</f>
        <v/>
      </c>
      <c r="I43" s="26" t="str">
        <f aca="false">Calcoli!I154</f>
        <v/>
      </c>
      <c r="J43" s="26" t="str">
        <f aca="false">Calcoli!J154</f>
        <v/>
      </c>
      <c r="K43" s="26" t="str">
        <f aca="false">Calcoli!K154</f>
        <v/>
      </c>
      <c r="L43" s="26" t="str">
        <f aca="false">Calcoli!L154</f>
        <v/>
      </c>
      <c r="M43" s="26" t="str">
        <f aca="false">Calcoli!M154</f>
        <v/>
      </c>
      <c r="N43" s="26" t="str">
        <f aca="false">Calcoli!N154</f>
        <v/>
      </c>
    </row>
    <row r="44" customFormat="false" ht="15" hidden="false" customHeight="false" outlineLevel="0" collapsed="false">
      <c r="A44" s="10" t="str">
        <f aca="false">Costi!A25&amp;""</f>
        <v>Consulenze amministrative</v>
      </c>
      <c r="C44" s="26" t="str">
        <f aca="false">Calcoli!C155</f>
        <v/>
      </c>
      <c r="D44" s="26" t="str">
        <f aca="false">Calcoli!D155</f>
        <v/>
      </c>
      <c r="E44" s="26" t="str">
        <f aca="false">Calcoli!E155</f>
        <v/>
      </c>
      <c r="F44" s="26" t="str">
        <f aca="false">Calcoli!F155</f>
        <v/>
      </c>
      <c r="G44" s="26" t="str">
        <f aca="false">Calcoli!G155</f>
        <v/>
      </c>
      <c r="H44" s="26" t="str">
        <f aca="false">Calcoli!H155</f>
        <v/>
      </c>
      <c r="I44" s="26" t="n">
        <f aca="false">Calcoli!I155</f>
        <v>-3900</v>
      </c>
      <c r="J44" s="26" t="str">
        <f aca="false">Calcoli!J155</f>
        <v/>
      </c>
      <c r="K44" s="26" t="str">
        <f aca="false">Calcoli!K155</f>
        <v/>
      </c>
      <c r="L44" s="26" t="str">
        <f aca="false">Calcoli!L155</f>
        <v/>
      </c>
      <c r="M44" s="26" t="str">
        <f aca="false">Calcoli!M155</f>
        <v/>
      </c>
      <c r="N44" s="26" t="str">
        <f aca="false">Calcoli!N155</f>
        <v/>
      </c>
    </row>
    <row r="45" customFormat="false" ht="15" hidden="false" customHeight="false" outlineLevel="0" collapsed="false">
      <c r="A45" s="10" t="str">
        <f aca="false">Costi!A26&amp;""</f>
        <v>Software e canoni</v>
      </c>
      <c r="C45" s="26" t="str">
        <f aca="false">Calcoli!C156</f>
        <v/>
      </c>
      <c r="D45" s="26" t="str">
        <f aca="false">Calcoli!D156</f>
        <v/>
      </c>
      <c r="E45" s="26" t="str">
        <f aca="false">Calcoli!E156</f>
        <v/>
      </c>
      <c r="F45" s="26" t="str">
        <f aca="false">Calcoli!F156</f>
        <v/>
      </c>
      <c r="G45" s="26" t="str">
        <f aca="false">Calcoli!G156</f>
        <v/>
      </c>
      <c r="H45" s="26" t="str">
        <f aca="false">Calcoli!H156</f>
        <v/>
      </c>
      <c r="I45" s="26" t="str">
        <f aca="false">Calcoli!I156</f>
        <v/>
      </c>
      <c r="J45" s="26" t="str">
        <f aca="false">Calcoli!J156</f>
        <v/>
      </c>
      <c r="K45" s="26" t="str">
        <f aca="false">Calcoli!K156</f>
        <v/>
      </c>
      <c r="L45" s="26" t="str">
        <f aca="false">Calcoli!L156</f>
        <v/>
      </c>
      <c r="M45" s="26" t="str">
        <f aca="false">Calcoli!M156</f>
        <v/>
      </c>
      <c r="N45" s="26" t="str">
        <f aca="false">Calcoli!N156</f>
        <v/>
      </c>
    </row>
    <row r="46" customFormat="false" ht="15" hidden="false" customHeight="false" outlineLevel="0" collapsed="false">
      <c r="A46" s="10" t="str">
        <f aca="false">Costi!A27&amp;""</f>
        <v>Assicurazioni</v>
      </c>
      <c r="C46" s="26" t="str">
        <f aca="false">Calcoli!C157</f>
        <v/>
      </c>
      <c r="D46" s="26" t="str">
        <f aca="false">Calcoli!D157</f>
        <v/>
      </c>
      <c r="E46" s="26" t="str">
        <f aca="false">Calcoli!E157</f>
        <v/>
      </c>
      <c r="F46" s="26" t="str">
        <f aca="false">Calcoli!F157</f>
        <v/>
      </c>
      <c r="G46" s="26" t="str">
        <f aca="false">Calcoli!G157</f>
        <v/>
      </c>
      <c r="H46" s="26" t="str">
        <f aca="false">Calcoli!H157</f>
        <v/>
      </c>
      <c r="I46" s="26" t="str">
        <f aca="false">Calcoli!I157</f>
        <v/>
      </c>
      <c r="J46" s="26" t="str">
        <f aca="false">Calcoli!J157</f>
        <v/>
      </c>
      <c r="K46" s="26" t="str">
        <f aca="false">Calcoli!K157</f>
        <v/>
      </c>
      <c r="L46" s="26" t="str">
        <f aca="false">Calcoli!L157</f>
        <v/>
      </c>
      <c r="M46" s="26" t="str">
        <f aca="false">Calcoli!M157</f>
        <v/>
      </c>
      <c r="N46" s="26" t="str">
        <f aca="false">Calcoli!N157</f>
        <v/>
      </c>
    </row>
    <row r="47" customFormat="false" ht="15" hidden="false" customHeight="false" outlineLevel="0" collapsed="false">
      <c r="A47" s="10" t="str">
        <f aca="false">Costi!A28&amp;""</f>
        <v>Marketing</v>
      </c>
      <c r="C47" s="26" t="str">
        <f aca="false">Calcoli!C158</f>
        <v/>
      </c>
      <c r="D47" s="26" t="str">
        <f aca="false">Calcoli!D158</f>
        <v/>
      </c>
      <c r="E47" s="26" t="str">
        <f aca="false">Calcoli!E158</f>
        <v/>
      </c>
      <c r="F47" s="26" t="str">
        <f aca="false">Calcoli!F158</f>
        <v/>
      </c>
      <c r="G47" s="26" t="str">
        <f aca="false">Calcoli!G158</f>
        <v/>
      </c>
      <c r="H47" s="26" t="str">
        <f aca="false">Calcoli!H158</f>
        <v/>
      </c>
      <c r="I47" s="26" t="str">
        <f aca="false">Calcoli!I158</f>
        <v/>
      </c>
      <c r="J47" s="26" t="str">
        <f aca="false">Calcoli!J158</f>
        <v/>
      </c>
      <c r="K47" s="26" t="str">
        <f aca="false">Calcoli!K158</f>
        <v/>
      </c>
      <c r="L47" s="26" t="str">
        <f aca="false">Calcoli!L158</f>
        <v/>
      </c>
      <c r="M47" s="26" t="str">
        <f aca="false">Calcoli!M158</f>
        <v/>
      </c>
      <c r="N47" s="26" t="str">
        <f aca="false">Calcoli!N158</f>
        <v/>
      </c>
    </row>
    <row r="48" customFormat="false" ht="15" hidden="false" customHeight="false" outlineLevel="0" collapsed="false">
      <c r="A48" s="10" t="str">
        <f aca="false">Costi!A29&amp;""</f>
        <v/>
      </c>
      <c r="C48" s="26" t="str">
        <f aca="false">Calcoli!C159</f>
        <v/>
      </c>
      <c r="D48" s="26" t="str">
        <f aca="false">Calcoli!D159</f>
        <v/>
      </c>
      <c r="E48" s="26" t="str">
        <f aca="false">Calcoli!E159</f>
        <v/>
      </c>
      <c r="F48" s="26" t="str">
        <f aca="false">Calcoli!F159</f>
        <v/>
      </c>
      <c r="G48" s="26" t="str">
        <f aca="false">Calcoli!G159</f>
        <v/>
      </c>
      <c r="H48" s="26" t="str">
        <f aca="false">Calcoli!H159</f>
        <v/>
      </c>
      <c r="I48" s="26" t="str">
        <f aca="false">Calcoli!I159</f>
        <v/>
      </c>
      <c r="J48" s="26" t="str">
        <f aca="false">Calcoli!J159</f>
        <v/>
      </c>
      <c r="K48" s="26" t="str">
        <f aca="false">Calcoli!K159</f>
        <v/>
      </c>
      <c r="L48" s="26" t="str">
        <f aca="false">Calcoli!L159</f>
        <v/>
      </c>
      <c r="M48" s="26" t="str">
        <f aca="false">Calcoli!M159</f>
        <v/>
      </c>
      <c r="N48" s="26" t="str">
        <f aca="false">Calcoli!N159</f>
        <v/>
      </c>
    </row>
    <row r="49" customFormat="false" ht="15" hidden="false" customHeight="false" outlineLevel="0" collapsed="false">
      <c r="A49" s="10" t="str">
        <f aca="false">Costi!A30&amp;""</f>
        <v/>
      </c>
      <c r="C49" s="26" t="str">
        <f aca="false">Calcoli!C160</f>
        <v/>
      </c>
      <c r="D49" s="26" t="str">
        <f aca="false">Calcoli!D160</f>
        <v/>
      </c>
      <c r="E49" s="26" t="str">
        <f aca="false">Calcoli!E160</f>
        <v/>
      </c>
      <c r="F49" s="26" t="str">
        <f aca="false">Calcoli!F160</f>
        <v/>
      </c>
      <c r="G49" s="26" t="str">
        <f aca="false">Calcoli!G160</f>
        <v/>
      </c>
      <c r="H49" s="26" t="str">
        <f aca="false">Calcoli!H160</f>
        <v/>
      </c>
      <c r="I49" s="26" t="str">
        <f aca="false">Calcoli!I160</f>
        <v/>
      </c>
      <c r="J49" s="26" t="str">
        <f aca="false">Calcoli!J160</f>
        <v/>
      </c>
      <c r="K49" s="26" t="str">
        <f aca="false">Calcoli!K160</f>
        <v/>
      </c>
      <c r="L49" s="26" t="str">
        <f aca="false">Calcoli!L160</f>
        <v/>
      </c>
      <c r="M49" s="26" t="str">
        <f aca="false">Calcoli!M160</f>
        <v/>
      </c>
      <c r="N49" s="26" t="str">
        <f aca="false">Calcoli!N160</f>
        <v/>
      </c>
    </row>
    <row r="50" customFormat="false" ht="15" hidden="false" customHeight="false" outlineLevel="0" collapsed="false">
      <c r="A50" s="10" t="str">
        <f aca="false">Costi!A31&amp;""</f>
        <v/>
      </c>
      <c r="C50" s="26" t="str">
        <f aca="false">Calcoli!C161</f>
        <v/>
      </c>
      <c r="D50" s="26" t="str">
        <f aca="false">Calcoli!D161</f>
        <v/>
      </c>
      <c r="E50" s="26" t="str">
        <f aca="false">Calcoli!E161</f>
        <v/>
      </c>
      <c r="F50" s="26" t="str">
        <f aca="false">Calcoli!F161</f>
        <v/>
      </c>
      <c r="G50" s="26" t="str">
        <f aca="false">Calcoli!G161</f>
        <v/>
      </c>
      <c r="H50" s="26" t="str">
        <f aca="false">Calcoli!H161</f>
        <v/>
      </c>
      <c r="I50" s="26" t="str">
        <f aca="false">Calcoli!I161</f>
        <v/>
      </c>
      <c r="J50" s="26" t="str">
        <f aca="false">Calcoli!J161</f>
        <v/>
      </c>
      <c r="K50" s="26" t="str">
        <f aca="false">Calcoli!K161</f>
        <v/>
      </c>
      <c r="L50" s="26" t="str">
        <f aca="false">Calcoli!L161</f>
        <v/>
      </c>
      <c r="M50" s="26" t="str">
        <f aca="false">Calcoli!M161</f>
        <v/>
      </c>
      <c r="N50" s="26" t="str">
        <f aca="false">Calcoli!N161</f>
        <v/>
      </c>
    </row>
    <row r="51" customFormat="false" ht="15" hidden="false" customHeight="false" outlineLevel="0" collapsed="false">
      <c r="A51" s="10" t="str">
        <f aca="false">Costi!A32&amp;""</f>
        <v/>
      </c>
      <c r="C51" s="26" t="str">
        <f aca="false">Calcoli!C162</f>
        <v/>
      </c>
      <c r="D51" s="26" t="str">
        <f aca="false">Calcoli!D162</f>
        <v/>
      </c>
      <c r="E51" s="26" t="str">
        <f aca="false">Calcoli!E162</f>
        <v/>
      </c>
      <c r="F51" s="26" t="str">
        <f aca="false">Calcoli!F162</f>
        <v/>
      </c>
      <c r="G51" s="26" t="str">
        <f aca="false">Calcoli!G162</f>
        <v/>
      </c>
      <c r="H51" s="26" t="str">
        <f aca="false">Calcoli!H162</f>
        <v/>
      </c>
      <c r="I51" s="26" t="str">
        <f aca="false">Calcoli!I162</f>
        <v/>
      </c>
      <c r="J51" s="26" t="str">
        <f aca="false">Calcoli!J162</f>
        <v/>
      </c>
      <c r="K51" s="26" t="str">
        <f aca="false">Calcoli!K162</f>
        <v/>
      </c>
      <c r="L51" s="26" t="str">
        <f aca="false">Calcoli!L162</f>
        <v/>
      </c>
      <c r="M51" s="26" t="str">
        <f aca="false">Calcoli!M162</f>
        <v/>
      </c>
      <c r="N51" s="26" t="str">
        <f aca="false">Calcoli!N162</f>
        <v/>
      </c>
    </row>
    <row r="52" customFormat="false" ht="15" hidden="false" customHeight="false" outlineLevel="0" collapsed="false">
      <c r="A52" s="10" t="str">
        <f aca="false">Costi!A33&amp;""</f>
        <v/>
      </c>
      <c r="C52" s="26" t="str">
        <f aca="false">Calcoli!C163</f>
        <v/>
      </c>
      <c r="D52" s="26" t="str">
        <f aca="false">Calcoli!D163</f>
        <v/>
      </c>
      <c r="E52" s="26" t="str">
        <f aca="false">Calcoli!E163</f>
        <v/>
      </c>
      <c r="F52" s="26" t="str">
        <f aca="false">Calcoli!F163</f>
        <v/>
      </c>
      <c r="G52" s="26" t="str">
        <f aca="false">Calcoli!G163</f>
        <v/>
      </c>
      <c r="H52" s="26" t="str">
        <f aca="false">Calcoli!H163</f>
        <v/>
      </c>
      <c r="I52" s="26" t="str">
        <f aca="false">Calcoli!I163</f>
        <v/>
      </c>
      <c r="J52" s="26" t="str">
        <f aca="false">Calcoli!J163</f>
        <v/>
      </c>
      <c r="K52" s="26" t="str">
        <f aca="false">Calcoli!K163</f>
        <v/>
      </c>
      <c r="L52" s="26" t="str">
        <f aca="false">Calcoli!L163</f>
        <v/>
      </c>
      <c r="M52" s="26" t="str">
        <f aca="false">Calcoli!M163</f>
        <v/>
      </c>
      <c r="N52" s="26" t="str">
        <f aca="false">Calcoli!N163</f>
        <v/>
      </c>
    </row>
    <row r="53" customFormat="false" ht="15" hidden="false" customHeight="false" outlineLevel="0" collapsed="false">
      <c r="A53" s="10" t="str">
        <f aca="false">Costi!A34&amp;""</f>
        <v/>
      </c>
      <c r="C53" s="26" t="str">
        <f aca="false">Calcoli!C164</f>
        <v/>
      </c>
      <c r="D53" s="26" t="str">
        <f aca="false">Calcoli!D164</f>
        <v/>
      </c>
      <c r="E53" s="26" t="str">
        <f aca="false">Calcoli!E164</f>
        <v/>
      </c>
      <c r="F53" s="26" t="str">
        <f aca="false">Calcoli!F164</f>
        <v/>
      </c>
      <c r="G53" s="26" t="str">
        <f aca="false">Calcoli!G164</f>
        <v/>
      </c>
      <c r="H53" s="26" t="str">
        <f aca="false">Calcoli!H164</f>
        <v/>
      </c>
      <c r="I53" s="26" t="str">
        <f aca="false">Calcoli!I164</f>
        <v/>
      </c>
      <c r="J53" s="26" t="str">
        <f aca="false">Calcoli!J164</f>
        <v/>
      </c>
      <c r="K53" s="26" t="str">
        <f aca="false">Calcoli!K164</f>
        <v/>
      </c>
      <c r="L53" s="26" t="str">
        <f aca="false">Calcoli!L164</f>
        <v/>
      </c>
      <c r="M53" s="26" t="str">
        <f aca="false">Calcoli!M164</f>
        <v/>
      </c>
      <c r="N53" s="26" t="str">
        <f aca="false">Calcoli!N164</f>
        <v/>
      </c>
    </row>
    <row r="54" customFormat="false" ht="15" hidden="false" customHeight="false" outlineLevel="0" collapsed="false">
      <c r="A54" s="10" t="str">
        <f aca="false">Costi!A35&amp;""</f>
        <v/>
      </c>
      <c r="C54" s="26" t="str">
        <f aca="false">Calcoli!C165</f>
        <v/>
      </c>
      <c r="D54" s="26" t="str">
        <f aca="false">Calcoli!D165</f>
        <v/>
      </c>
      <c r="E54" s="26" t="str">
        <f aca="false">Calcoli!E165</f>
        <v/>
      </c>
      <c r="F54" s="26" t="str">
        <f aca="false">Calcoli!F165</f>
        <v/>
      </c>
      <c r="G54" s="26" t="str">
        <f aca="false">Calcoli!G165</f>
        <v/>
      </c>
      <c r="H54" s="26" t="str">
        <f aca="false">Calcoli!H165</f>
        <v/>
      </c>
      <c r="I54" s="26" t="str">
        <f aca="false">Calcoli!I165</f>
        <v/>
      </c>
      <c r="J54" s="26" t="str">
        <f aca="false">Calcoli!J165</f>
        <v/>
      </c>
      <c r="K54" s="26" t="str">
        <f aca="false">Calcoli!K165</f>
        <v/>
      </c>
      <c r="L54" s="26" t="str">
        <f aca="false">Calcoli!L165</f>
        <v/>
      </c>
      <c r="M54" s="26" t="str">
        <f aca="false">Calcoli!M165</f>
        <v/>
      </c>
      <c r="N54" s="26" t="str">
        <f aca="false">Calcoli!N165</f>
        <v/>
      </c>
    </row>
    <row r="55" customFormat="false" ht="15" hidden="false" customHeight="false" outlineLevel="0" collapsed="false">
      <c r="A55" s="10" t="str">
        <f aca="false">Costi!A36&amp;""</f>
        <v/>
      </c>
      <c r="C55" s="26" t="str">
        <f aca="false">Calcoli!C166</f>
        <v/>
      </c>
      <c r="D55" s="26" t="str">
        <f aca="false">Calcoli!D166</f>
        <v/>
      </c>
      <c r="E55" s="26" t="str">
        <f aca="false">Calcoli!E166</f>
        <v/>
      </c>
      <c r="F55" s="26" t="str">
        <f aca="false">Calcoli!F166</f>
        <v/>
      </c>
      <c r="G55" s="26" t="str">
        <f aca="false">Calcoli!G166</f>
        <v/>
      </c>
      <c r="H55" s="26" t="str">
        <f aca="false">Calcoli!H166</f>
        <v/>
      </c>
      <c r="I55" s="26" t="str">
        <f aca="false">Calcoli!I166</f>
        <v/>
      </c>
      <c r="J55" s="26" t="str">
        <f aca="false">Calcoli!J166</f>
        <v/>
      </c>
      <c r="K55" s="26" t="str">
        <f aca="false">Calcoli!K166</f>
        <v/>
      </c>
      <c r="L55" s="26" t="str">
        <f aca="false">Calcoli!L166</f>
        <v/>
      </c>
      <c r="M55" s="26" t="str">
        <f aca="false">Calcoli!M166</f>
        <v/>
      </c>
      <c r="N55" s="26" t="str">
        <f aca="false">Calcoli!N166</f>
        <v/>
      </c>
    </row>
    <row r="56" customFormat="false" ht="15" hidden="false" customHeight="false" outlineLevel="0" collapsed="false">
      <c r="A56" s="10" t="str">
        <f aca="false">Costi!A37&amp;""</f>
        <v/>
      </c>
      <c r="C56" s="26" t="str">
        <f aca="false">Calcoli!C167</f>
        <v/>
      </c>
      <c r="D56" s="26" t="str">
        <f aca="false">Calcoli!D167</f>
        <v/>
      </c>
      <c r="E56" s="26" t="str">
        <f aca="false">Calcoli!E167</f>
        <v/>
      </c>
      <c r="F56" s="26" t="str">
        <f aca="false">Calcoli!F167</f>
        <v/>
      </c>
      <c r="G56" s="26" t="str">
        <f aca="false">Calcoli!G167</f>
        <v/>
      </c>
      <c r="H56" s="26" t="str">
        <f aca="false">Calcoli!H167</f>
        <v/>
      </c>
      <c r="I56" s="26" t="str">
        <f aca="false">Calcoli!I167</f>
        <v/>
      </c>
      <c r="J56" s="26" t="str">
        <f aca="false">Calcoli!J167</f>
        <v/>
      </c>
      <c r="K56" s="26" t="str">
        <f aca="false">Calcoli!K167</f>
        <v/>
      </c>
      <c r="L56" s="26" t="str">
        <f aca="false">Calcoli!L167</f>
        <v/>
      </c>
      <c r="M56" s="26" t="str">
        <f aca="false">Calcoli!M167</f>
        <v/>
      </c>
      <c r="N56" s="26" t="str">
        <f aca="false">Calcoli!N167</f>
        <v/>
      </c>
    </row>
    <row r="57" customFormat="false" ht="15" hidden="false" customHeight="false" outlineLevel="0" collapsed="false">
      <c r="A57" s="10" t="str">
        <f aca="false">Costi!A38&amp;""</f>
        <v/>
      </c>
      <c r="C57" s="26" t="str">
        <f aca="false">Calcoli!C168</f>
        <v/>
      </c>
      <c r="D57" s="26" t="str">
        <f aca="false">Calcoli!D168</f>
        <v/>
      </c>
      <c r="E57" s="26" t="str">
        <f aca="false">Calcoli!E168</f>
        <v/>
      </c>
      <c r="F57" s="26" t="str">
        <f aca="false">Calcoli!F168</f>
        <v/>
      </c>
      <c r="G57" s="26" t="str">
        <f aca="false">Calcoli!G168</f>
        <v/>
      </c>
      <c r="H57" s="26" t="str">
        <f aca="false">Calcoli!H168</f>
        <v/>
      </c>
      <c r="I57" s="26" t="str">
        <f aca="false">Calcoli!I168</f>
        <v/>
      </c>
      <c r="J57" s="26" t="str">
        <f aca="false">Calcoli!J168</f>
        <v/>
      </c>
      <c r="K57" s="26" t="str">
        <f aca="false">Calcoli!K168</f>
        <v/>
      </c>
      <c r="L57" s="26" t="str">
        <f aca="false">Calcoli!L168</f>
        <v/>
      </c>
      <c r="M57" s="26" t="str">
        <f aca="false">Calcoli!M168</f>
        <v/>
      </c>
      <c r="N57" s="26" t="str">
        <f aca="false">Calcoli!N168</f>
        <v/>
      </c>
    </row>
    <row r="58" customFormat="false" ht="15" hidden="false" customHeight="false" outlineLevel="0" collapsed="false">
      <c r="A58" s="10" t="str">
        <f aca="false">Costi!A39&amp;""</f>
        <v/>
      </c>
      <c r="C58" s="26" t="str">
        <f aca="false">Calcoli!C169</f>
        <v/>
      </c>
      <c r="D58" s="26" t="str">
        <f aca="false">Calcoli!D169</f>
        <v/>
      </c>
      <c r="E58" s="26" t="str">
        <f aca="false">Calcoli!E169</f>
        <v/>
      </c>
      <c r="F58" s="26" t="str">
        <f aca="false">Calcoli!F169</f>
        <v/>
      </c>
      <c r="G58" s="26" t="str">
        <f aca="false">Calcoli!G169</f>
        <v/>
      </c>
      <c r="H58" s="26" t="str">
        <f aca="false">Calcoli!H169</f>
        <v/>
      </c>
      <c r="I58" s="26" t="str">
        <f aca="false">Calcoli!I169</f>
        <v/>
      </c>
      <c r="J58" s="26" t="str">
        <f aca="false">Calcoli!J169</f>
        <v/>
      </c>
      <c r="K58" s="26" t="str">
        <f aca="false">Calcoli!K169</f>
        <v/>
      </c>
      <c r="L58" s="26" t="str">
        <f aca="false">Calcoli!L169</f>
        <v/>
      </c>
      <c r="M58" s="26" t="str">
        <f aca="false">Calcoli!M169</f>
        <v/>
      </c>
      <c r="N58" s="26" t="str">
        <f aca="false">Calcoli!N169</f>
        <v/>
      </c>
    </row>
    <row r="59" customFormat="false" ht="15" hidden="false" customHeight="false" outlineLevel="0" collapsed="false">
      <c r="A59" s="10" t="str">
        <f aca="false">Costi!A40&amp;""</f>
        <v/>
      </c>
      <c r="C59" s="26" t="str">
        <f aca="false">Calcoli!C170</f>
        <v/>
      </c>
      <c r="D59" s="26" t="str">
        <f aca="false">Calcoli!D170</f>
        <v/>
      </c>
      <c r="E59" s="26" t="str">
        <f aca="false">Calcoli!E170</f>
        <v/>
      </c>
      <c r="F59" s="26" t="str">
        <f aca="false">Calcoli!F170</f>
        <v/>
      </c>
      <c r="G59" s="26" t="str">
        <f aca="false">Calcoli!G170</f>
        <v/>
      </c>
      <c r="H59" s="26" t="str">
        <f aca="false">Calcoli!H170</f>
        <v/>
      </c>
      <c r="I59" s="26" t="str">
        <f aca="false">Calcoli!I170</f>
        <v/>
      </c>
      <c r="J59" s="26" t="str">
        <f aca="false">Calcoli!J170</f>
        <v/>
      </c>
      <c r="K59" s="26" t="str">
        <f aca="false">Calcoli!K170</f>
        <v/>
      </c>
      <c r="L59" s="26" t="str">
        <f aca="false">Calcoli!L170</f>
        <v/>
      </c>
      <c r="M59" s="26" t="str">
        <f aca="false">Calcoli!M170</f>
        <v/>
      </c>
      <c r="N59" s="26" t="str">
        <f aca="false">Calcoli!N170</f>
        <v/>
      </c>
    </row>
    <row r="61" customFormat="false" ht="15" hidden="false" customHeight="false" outlineLevel="0" collapsed="false">
      <c r="A61" s="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14" min="3" style="0" width="11"/>
  </cols>
  <sheetData>
    <row r="1" customFormat="false" ht="19.7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15" hidden="false" customHeight="false" outlineLevel="0" collapsed="false">
      <c r="A4" s="15" t="s">
        <v>58</v>
      </c>
      <c r="B4" s="20" t="s">
        <v>65</v>
      </c>
      <c r="C4" s="16" t="n">
        <f aca="false">Costi!C13</f>
        <v>46023</v>
      </c>
      <c r="D4" s="16" t="n">
        <f aca="false">Costi!D13</f>
        <v>46054</v>
      </c>
      <c r="E4" s="16" t="n">
        <f aca="false">Costi!E13</f>
        <v>46082</v>
      </c>
      <c r="F4" s="16" t="n">
        <f aca="false">Costi!F13</f>
        <v>46113</v>
      </c>
      <c r="G4" s="16" t="n">
        <f aca="false">Costi!G13</f>
        <v>46143</v>
      </c>
      <c r="H4" s="16" t="n">
        <f aca="false">Costi!H13</f>
        <v>46174</v>
      </c>
      <c r="I4" s="16" t="n">
        <f aca="false">Costi!I13</f>
        <v>46204</v>
      </c>
      <c r="J4" s="16" t="n">
        <f aca="false">Costi!J13</f>
        <v>46235</v>
      </c>
      <c r="K4" s="16" t="n">
        <f aca="false">Costi!K13</f>
        <v>46266</v>
      </c>
      <c r="L4" s="16" t="n">
        <f aca="false">Costi!L13</f>
        <v>46296</v>
      </c>
      <c r="M4" s="16" t="n">
        <f aca="false">Costi!M13</f>
        <v>46327</v>
      </c>
      <c r="N4" s="16" t="n">
        <f aca="false">Costi!N13</f>
        <v>46357</v>
      </c>
    </row>
    <row r="5" customFormat="false" ht="15" hidden="false" customHeight="false" outlineLevel="0" collapsed="false">
      <c r="A5" s="3" t="s">
        <v>66</v>
      </c>
    </row>
    <row r="6" customFormat="false" ht="15" hidden="false" customHeight="false" outlineLevel="0" collapsed="false">
      <c r="A6" s="27" t="str">
        <f aca="false">Costi!A16&amp;""</f>
        <v>Merci</v>
      </c>
      <c r="B6" s="28" t="n">
        <f aca="false">IF(COUNT(C6:N6)=0,"",MEDIAN(C6:N6))</f>
        <v>0.3</v>
      </c>
      <c r="C6" s="28" t="n">
        <f aca="false">IF(NOT(ISNUMBER(Costi!C16)),"",IF(Costi!$B$16="Fisso",Costi!C16,IF(AND(Costi!$B$16="Variabile",ISNUMBER(Costi!C$14),Costi!C$14&lt;&gt;0),Costi!C16/Costi!C$14,"")))</f>
        <v>0.3</v>
      </c>
      <c r="D6" s="28" t="n">
        <f aca="false">IF(NOT(ISNUMBER(Costi!D16)),"",IF(Costi!$B$16="Fisso",Costi!D16,IF(AND(Costi!$B$16="Variabile",ISNUMBER(Costi!D$14),Costi!D$14&lt;&gt;0),Costi!D16/Costi!D$14,"")))</f>
        <v>0.3</v>
      </c>
      <c r="E6" s="28" t="n">
        <f aca="false">IF(NOT(ISNUMBER(Costi!E16)),"",IF(Costi!$B$16="Fisso",Costi!E16,IF(AND(Costi!$B$16="Variabile",ISNUMBER(Costi!E$14),Costi!E$14&lt;&gt;0),Costi!E16/Costi!E$14,"")))</f>
        <v>0.3</v>
      </c>
      <c r="F6" s="28" t="n">
        <f aca="false">IF(NOT(ISNUMBER(Costi!F16)),"",IF(Costi!$B$16="Fisso",Costi!F16,IF(AND(Costi!$B$16="Variabile",ISNUMBER(Costi!F$14),Costi!F$14&lt;&gt;0),Costi!F16/Costi!F$14,"")))</f>
        <v>0.3</v>
      </c>
      <c r="G6" s="28" t="n">
        <f aca="false">IF(NOT(ISNUMBER(Costi!G16)),"",IF(Costi!$B$16="Fisso",Costi!G16,IF(AND(Costi!$B$16="Variabile",ISNUMBER(Costi!G$14),Costi!G$14&lt;&gt;0),Costi!G16/Costi!G$14,"")))</f>
        <v>0.3</v>
      </c>
      <c r="H6" s="28" t="n">
        <f aca="false">IF(NOT(ISNUMBER(Costi!H16)),"",IF(Costi!$B$16="Fisso",Costi!H16,IF(AND(Costi!$B$16="Variabile",ISNUMBER(Costi!H$14),Costi!H$14&lt;&gt;0),Costi!H16/Costi!H$14,"")))</f>
        <v>0.3</v>
      </c>
      <c r="I6" s="28" t="n">
        <f aca="false">IF(NOT(ISNUMBER(Costi!I16)),"",IF(Costi!$B$16="Fisso",Costi!I16,IF(AND(Costi!$B$16="Variabile",ISNUMBER(Costi!I$14),Costi!I$14&lt;&gt;0),Costi!I16/Costi!I$14,"")))</f>
        <v>0.3</v>
      </c>
      <c r="J6" s="28" t="n">
        <f aca="false">IF(NOT(ISNUMBER(Costi!J16)),"",IF(Costi!$B$16="Fisso",Costi!J16,IF(AND(Costi!$B$16="Variabile",ISNUMBER(Costi!J$14),Costi!J$14&lt;&gt;0),Costi!J16/Costi!J$14,"")))</f>
        <v>0.4</v>
      </c>
      <c r="K6" s="28" t="n">
        <f aca="false">IF(NOT(ISNUMBER(Costi!K16)),"",IF(Costi!$B$16="Fisso",Costi!K16,IF(AND(Costi!$B$16="Variabile",ISNUMBER(Costi!K$14),Costi!K$14&lt;&gt;0),Costi!K16/Costi!K$14,"")))</f>
        <v>0.3</v>
      </c>
      <c r="L6" s="28" t="n">
        <f aca="false">IF(NOT(ISNUMBER(Costi!L16)),"",IF(Costi!$B$16="Fisso",Costi!L16,IF(AND(Costi!$B$16="Variabile",ISNUMBER(Costi!L$14),Costi!L$14&lt;&gt;0),Costi!L16/Costi!L$14,"")))</f>
        <v>0.3</v>
      </c>
      <c r="M6" s="28" t="n">
        <f aca="false">IF(NOT(ISNUMBER(Costi!M16)),"",IF(Costi!$B$16="Fisso",Costi!M16,IF(AND(Costi!$B$16="Variabile",ISNUMBER(Costi!M$14),Costi!M$14&lt;&gt;0),Costi!M16/Costi!M$14,"")))</f>
        <v>0.3</v>
      </c>
      <c r="N6" s="28" t="n">
        <f aca="false">IF(NOT(ISNUMBER(Costi!N16)),"",IF(Costi!$B$16="Fisso",Costi!N16,IF(AND(Costi!$B$16="Variabile",ISNUMBER(Costi!N$14),Costi!N$14&lt;&gt;0),Costi!N16/Costi!N$14,"")))</f>
        <v>0.3</v>
      </c>
    </row>
    <row r="7" customFormat="false" ht="15" hidden="false" customHeight="false" outlineLevel="0" collapsed="false">
      <c r="A7" s="27" t="str">
        <f aca="false">Costi!A17&amp;""</f>
        <v>Imballaggi</v>
      </c>
      <c r="B7" s="28" t="n">
        <f aca="false">IF(COUNT(C7:N7)=0,"",MEDIAN(C7:N7))</f>
        <v>0.02</v>
      </c>
      <c r="C7" s="28" t="n">
        <f aca="false">IF(NOT(ISNUMBER(Costi!C17)),"",IF(Costi!$B$17="Fisso",Costi!C17,IF(AND(Costi!$B$17="Variabile",ISNUMBER(Costi!C$14),Costi!C$14&lt;&gt;0),Costi!C17/Costi!C$14,"")))</f>
        <v>0.02</v>
      </c>
      <c r="D7" s="28" t="n">
        <f aca="false">IF(NOT(ISNUMBER(Costi!D17)),"",IF(Costi!$B$17="Fisso",Costi!D17,IF(AND(Costi!$B$17="Variabile",ISNUMBER(Costi!D$14),Costi!D$14&lt;&gt;0),Costi!D17/Costi!D$14,"")))</f>
        <v>0.02</v>
      </c>
      <c r="E7" s="28" t="n">
        <f aca="false">IF(NOT(ISNUMBER(Costi!E17)),"",IF(Costi!$B$17="Fisso",Costi!E17,IF(AND(Costi!$B$17="Variabile",ISNUMBER(Costi!E$14),Costi!E$14&lt;&gt;0),Costi!E17/Costi!E$14,"")))</f>
        <v>0.02</v>
      </c>
      <c r="F7" s="28" t="n">
        <f aca="false">IF(NOT(ISNUMBER(Costi!F17)),"",IF(Costi!$B$17="Fisso",Costi!F17,IF(AND(Costi!$B$17="Variabile",ISNUMBER(Costi!F$14),Costi!F$14&lt;&gt;0),Costi!F17/Costi!F$14,"")))</f>
        <v>0.02</v>
      </c>
      <c r="G7" s="28" t="n">
        <f aca="false">IF(NOT(ISNUMBER(Costi!G17)),"",IF(Costi!$B$17="Fisso",Costi!G17,IF(AND(Costi!$B$17="Variabile",ISNUMBER(Costi!G$14),Costi!G$14&lt;&gt;0),Costi!G17/Costi!G$14,"")))</f>
        <v>0.02</v>
      </c>
      <c r="H7" s="28" t="n">
        <f aca="false">IF(NOT(ISNUMBER(Costi!H17)),"",IF(Costi!$B$17="Fisso",Costi!H17,IF(AND(Costi!$B$17="Variabile",ISNUMBER(Costi!H$14),Costi!H$14&lt;&gt;0),Costi!H17/Costi!H$14,"")))</f>
        <v>0.02</v>
      </c>
      <c r="I7" s="28" t="n">
        <f aca="false">IF(NOT(ISNUMBER(Costi!I17)),"",IF(Costi!$B$17="Fisso",Costi!I17,IF(AND(Costi!$B$17="Variabile",ISNUMBER(Costi!I$14),Costi!I$14&lt;&gt;0),Costi!I17/Costi!I$14,"")))</f>
        <v>0.02</v>
      </c>
      <c r="J7" s="28" t="n">
        <f aca="false">IF(NOT(ISNUMBER(Costi!J17)),"",IF(Costi!$B$17="Fisso",Costi!J17,IF(AND(Costi!$B$17="Variabile",ISNUMBER(Costi!J$14),Costi!J$14&lt;&gt;0),Costi!J17/Costi!J$14,"")))</f>
        <v>0.02</v>
      </c>
      <c r="K7" s="28" t="n">
        <f aca="false">IF(NOT(ISNUMBER(Costi!K17)),"",IF(Costi!$B$17="Fisso",Costi!K17,IF(AND(Costi!$B$17="Variabile",ISNUMBER(Costi!K$14),Costi!K$14&lt;&gt;0),Costi!K17/Costi!K$14,"")))</f>
        <v>0.02</v>
      </c>
      <c r="L7" s="28" t="n">
        <f aca="false">IF(NOT(ISNUMBER(Costi!L17)),"",IF(Costi!$B$17="Fisso",Costi!L17,IF(AND(Costi!$B$17="Variabile",ISNUMBER(Costi!L$14),Costi!L$14&lt;&gt;0),Costi!L17/Costi!L$14,"")))</f>
        <v>0.02</v>
      </c>
      <c r="M7" s="28" t="n">
        <f aca="false">IF(NOT(ISNUMBER(Costi!M17)),"",IF(Costi!$B$17="Fisso",Costi!M17,IF(AND(Costi!$B$17="Variabile",ISNUMBER(Costi!M$14),Costi!M$14&lt;&gt;0),Costi!M17/Costi!M$14,"")))</f>
        <v>0.02</v>
      </c>
      <c r="N7" s="28" t="n">
        <f aca="false">IF(NOT(ISNUMBER(Costi!N17)),"",IF(Costi!$B$17="Fisso",Costi!N17,IF(AND(Costi!$B$17="Variabile",ISNUMBER(Costi!N$14),Costi!N$14&lt;&gt;0),Costi!N17/Costi!N$14,"")))</f>
        <v>0.02</v>
      </c>
    </row>
    <row r="8" customFormat="false" ht="15" hidden="false" customHeight="false" outlineLevel="0" collapsed="false">
      <c r="A8" s="27" t="str">
        <f aca="false">Costi!A18&amp;""</f>
        <v>Trasporti in uscita</v>
      </c>
      <c r="B8" s="28" t="n">
        <f aca="false">IF(COUNT(C8:N8)=0,"",MEDIAN(C8:N8))</f>
        <v>0.04</v>
      </c>
      <c r="C8" s="28" t="n">
        <f aca="false">IF(NOT(ISNUMBER(Costi!C18)),"",IF(Costi!$B$18="Fisso",Costi!C18,IF(AND(Costi!$B$18="Variabile",ISNUMBER(Costi!C$14),Costi!C$14&lt;&gt;0),Costi!C18/Costi!C$14,"")))</f>
        <v>0.04</v>
      </c>
      <c r="D8" s="28" t="n">
        <f aca="false">IF(NOT(ISNUMBER(Costi!D18)),"",IF(Costi!$B$18="Fisso",Costi!D18,IF(AND(Costi!$B$18="Variabile",ISNUMBER(Costi!D$14),Costi!D$14&lt;&gt;0),Costi!D18/Costi!D$14,"")))</f>
        <v>0.04</v>
      </c>
      <c r="E8" s="28" t="n">
        <f aca="false">IF(NOT(ISNUMBER(Costi!E18)),"",IF(Costi!$B$18="Fisso",Costi!E18,IF(AND(Costi!$B$18="Variabile",ISNUMBER(Costi!E$14),Costi!E$14&lt;&gt;0),Costi!E18/Costi!E$14,"")))</f>
        <v>0.04</v>
      </c>
      <c r="F8" s="28" t="n">
        <f aca="false">IF(NOT(ISNUMBER(Costi!F18)),"",IF(Costi!$B$18="Fisso",Costi!F18,IF(AND(Costi!$B$18="Variabile",ISNUMBER(Costi!F$14),Costi!F$14&lt;&gt;0),Costi!F18/Costi!F$14,"")))</f>
        <v>0.04</v>
      </c>
      <c r="G8" s="28" t="n">
        <f aca="false">IF(NOT(ISNUMBER(Costi!G18)),"",IF(Costi!$B$18="Fisso",Costi!G18,IF(AND(Costi!$B$18="Variabile",ISNUMBER(Costi!G$14),Costi!G$14&lt;&gt;0),Costi!G18/Costi!G$14,"")))</f>
        <v>0.04</v>
      </c>
      <c r="H8" s="28" t="n">
        <f aca="false">IF(NOT(ISNUMBER(Costi!H18)),"",IF(Costi!$B$18="Fisso",Costi!H18,IF(AND(Costi!$B$18="Variabile",ISNUMBER(Costi!H$14),Costi!H$14&lt;&gt;0),Costi!H18/Costi!H$14,"")))</f>
        <v>0.04</v>
      </c>
      <c r="I8" s="28" t="n">
        <f aca="false">IF(NOT(ISNUMBER(Costi!I18)),"",IF(Costi!$B$18="Fisso",Costi!I18,IF(AND(Costi!$B$18="Variabile",ISNUMBER(Costi!I$14),Costi!I$14&lt;&gt;0),Costi!I18/Costi!I$14,"")))</f>
        <v>0.04</v>
      </c>
      <c r="J8" s="28" t="n">
        <f aca="false">IF(NOT(ISNUMBER(Costi!J18)),"",IF(Costi!$B$18="Fisso",Costi!J18,IF(AND(Costi!$B$18="Variabile",ISNUMBER(Costi!J$14),Costi!J$14&lt;&gt;0),Costi!J18/Costi!J$14,"")))</f>
        <v>0.04</v>
      </c>
      <c r="K8" s="28" t="n">
        <f aca="false">IF(NOT(ISNUMBER(Costi!K18)),"",IF(Costi!$B$18="Fisso",Costi!K18,IF(AND(Costi!$B$18="Variabile",ISNUMBER(Costi!K$14),Costi!K$14&lt;&gt;0),Costi!K18/Costi!K$14,"")))</f>
        <v>0.0619607843137255</v>
      </c>
      <c r="L8" s="28" t="n">
        <f aca="false">IF(NOT(ISNUMBER(Costi!L18)),"",IF(Costi!$B$18="Fisso",Costi!L18,IF(AND(Costi!$B$18="Variabile",ISNUMBER(Costi!L$14),Costi!L$14&lt;&gt;0),Costi!L18/Costi!L$14,"")))</f>
        <v>0.04</v>
      </c>
      <c r="M8" s="28" t="n">
        <f aca="false">IF(NOT(ISNUMBER(Costi!M18)),"",IF(Costi!$B$18="Fisso",Costi!M18,IF(AND(Costi!$B$18="Variabile",ISNUMBER(Costi!M$14),Costi!M$14&lt;&gt;0),Costi!M18/Costi!M$14,"")))</f>
        <v>0.04</v>
      </c>
      <c r="N8" s="28" t="n">
        <f aca="false">IF(NOT(ISNUMBER(Costi!N18)),"",IF(Costi!$B$18="Fisso",Costi!N18,IF(AND(Costi!$B$18="Variabile",ISNUMBER(Costi!N$14),Costi!N$14&lt;&gt;0),Costi!N18/Costi!N$14,"")))</f>
        <v>0.04</v>
      </c>
    </row>
    <row r="9" customFormat="false" ht="15" hidden="false" customHeight="false" outlineLevel="0" collapsed="false">
      <c r="A9" s="27" t="str">
        <f aca="false">Costi!A19&amp;""</f>
        <v>Provvigioni agenti</v>
      </c>
      <c r="B9" s="28" t="n">
        <f aca="false">IF(COUNT(C9:N9)=0,"",MEDIAN(C9:N9))</f>
        <v>0.03</v>
      </c>
      <c r="C9" s="28" t="n">
        <f aca="false">IF(NOT(ISNUMBER(Costi!C19)),"",IF(Costi!$B$19="Fisso",Costi!C19,IF(AND(Costi!$B$19="Variabile",ISNUMBER(Costi!C$14),Costi!C$14&lt;&gt;0),Costi!C19/Costi!C$14,"")))</f>
        <v>0.03</v>
      </c>
      <c r="D9" s="28" t="n">
        <f aca="false">IF(NOT(ISNUMBER(Costi!D19)),"",IF(Costi!$B$19="Fisso",Costi!D19,IF(AND(Costi!$B$19="Variabile",ISNUMBER(Costi!D$14),Costi!D$14&lt;&gt;0),Costi!D19/Costi!D$14,"")))</f>
        <v>0.03</v>
      </c>
      <c r="E9" s="28" t="n">
        <f aca="false">IF(NOT(ISNUMBER(Costi!E19)),"",IF(Costi!$B$19="Fisso",Costi!E19,IF(AND(Costi!$B$19="Variabile",ISNUMBER(Costi!E$14),Costi!E$14&lt;&gt;0),Costi!E19/Costi!E$14,"")))</f>
        <v>0.03</v>
      </c>
      <c r="F9" s="28" t="n">
        <f aca="false">IF(NOT(ISNUMBER(Costi!F19)),"",IF(Costi!$B$19="Fisso",Costi!F19,IF(AND(Costi!$B$19="Variabile",ISNUMBER(Costi!F$14),Costi!F$14&lt;&gt;0),Costi!F19/Costi!F$14,"")))</f>
        <v>0.03</v>
      </c>
      <c r="G9" s="28" t="n">
        <f aca="false">IF(NOT(ISNUMBER(Costi!G19)),"",IF(Costi!$B$19="Fisso",Costi!G19,IF(AND(Costi!$B$19="Variabile",ISNUMBER(Costi!G$14),Costi!G$14&lt;&gt;0),Costi!G19/Costi!G$14,"")))</f>
        <v>0.03</v>
      </c>
      <c r="H9" s="28" t="n">
        <f aca="false">IF(NOT(ISNUMBER(Costi!H19)),"",IF(Costi!$B$19="Fisso",Costi!H19,IF(AND(Costi!$B$19="Variabile",ISNUMBER(Costi!H$14),Costi!H$14&lt;&gt;0),Costi!H19/Costi!H$14,"")))</f>
        <v>0.03</v>
      </c>
      <c r="I9" s="28" t="n">
        <f aca="false">IF(NOT(ISNUMBER(Costi!I19)),"",IF(Costi!$B$19="Fisso",Costi!I19,IF(AND(Costi!$B$19="Variabile",ISNUMBER(Costi!I$14),Costi!I$14&lt;&gt;0),Costi!I19/Costi!I$14,"")))</f>
        <v>0.03</v>
      </c>
      <c r="J9" s="28" t="n">
        <f aca="false">IF(NOT(ISNUMBER(Costi!J19)),"",IF(Costi!$B$19="Fisso",Costi!J19,IF(AND(Costi!$B$19="Variabile",ISNUMBER(Costi!J$14),Costi!J$14&lt;&gt;0),Costi!J19/Costi!J$14,"")))</f>
        <v>0.03</v>
      </c>
      <c r="K9" s="28" t="n">
        <f aca="false">IF(NOT(ISNUMBER(Costi!K19)),"",IF(Costi!$B$19="Fisso",Costi!K19,IF(AND(Costi!$B$19="Variabile",ISNUMBER(Costi!K$14),Costi!K$14&lt;&gt;0),Costi!K19/Costi!K$14,"")))</f>
        <v>0.03</v>
      </c>
      <c r="L9" s="28" t="n">
        <f aca="false">IF(NOT(ISNUMBER(Costi!L19)),"",IF(Costi!$B$19="Fisso",Costi!L19,IF(AND(Costi!$B$19="Variabile",ISNUMBER(Costi!L$14),Costi!L$14&lt;&gt;0),Costi!L19/Costi!L$14,"")))</f>
        <v>0.03</v>
      </c>
      <c r="M9" s="28" t="n">
        <f aca="false">IF(NOT(ISNUMBER(Costi!M19)),"",IF(Costi!$B$19="Fisso",Costi!M19,IF(AND(Costi!$B$19="Variabile",ISNUMBER(Costi!M$14),Costi!M$14&lt;&gt;0),Costi!M19/Costi!M$14,"")))</f>
        <v>0.03</v>
      </c>
      <c r="N9" s="28" t="n">
        <f aca="false">IF(NOT(ISNUMBER(Costi!N19)),"",IF(Costi!$B$19="Fisso",Costi!N19,IF(AND(Costi!$B$19="Variabile",ISNUMBER(Costi!N$14),Costi!N$14&lt;&gt;0),Costi!N19/Costi!N$14,"")))</f>
        <v>0.03</v>
      </c>
    </row>
    <row r="10" customFormat="false" ht="15" hidden="false" customHeight="false" outlineLevel="0" collapsed="false">
      <c r="A10" s="27" t="str">
        <f aca="false">Costi!A20&amp;""</f>
        <v>Retribuzioni</v>
      </c>
      <c r="B10" s="28" t="n">
        <f aca="false">IF(COUNT(C10:N10)=0,"",MEDIAN(C10:N10))</f>
        <v>62000</v>
      </c>
      <c r="C10" s="29" t="n">
        <f aca="false">IF(NOT(ISNUMBER(Costi!C20)),"",IF(Costi!$B$20="Fisso",Costi!C20,IF(AND(Costi!$B$20="Variabile",ISNUMBER(Costi!C$14),Costi!C$14&lt;&gt;0),Costi!C20/Costi!C$14,"")))</f>
        <v>62000</v>
      </c>
      <c r="D10" s="29" t="n">
        <f aca="false">IF(NOT(ISNUMBER(Costi!D20)),"",IF(Costi!$B$20="Fisso",Costi!D20,IF(AND(Costi!$B$20="Variabile",ISNUMBER(Costi!D$14),Costi!D$14&lt;&gt;0),Costi!D20/Costi!D$14,"")))</f>
        <v>62000</v>
      </c>
      <c r="E10" s="29" t="n">
        <f aca="false">IF(NOT(ISNUMBER(Costi!E20)),"",IF(Costi!$B$20="Fisso",Costi!E20,IF(AND(Costi!$B$20="Variabile",ISNUMBER(Costi!E$14),Costi!E$14&lt;&gt;0),Costi!E20/Costi!E$14,"")))</f>
        <v>62000</v>
      </c>
      <c r="F10" s="29" t="n">
        <f aca="false">IF(NOT(ISNUMBER(Costi!F20)),"",IF(Costi!$B$20="Fisso",Costi!F20,IF(AND(Costi!$B$20="Variabile",ISNUMBER(Costi!F$14),Costi!F$14&lt;&gt;0),Costi!F20/Costi!F$14,"")))</f>
        <v>62000</v>
      </c>
      <c r="G10" s="29" t="n">
        <f aca="false">IF(NOT(ISNUMBER(Costi!G20)),"",IF(Costi!$B$20="Fisso",Costi!G20,IF(AND(Costi!$B$20="Variabile",ISNUMBER(Costi!G$14),Costi!G$14&lt;&gt;0),Costi!G20/Costi!G$14,"")))</f>
        <v>62000</v>
      </c>
      <c r="H10" s="29" t="n">
        <f aca="false">IF(NOT(ISNUMBER(Costi!H20)),"",IF(Costi!$B$20="Fisso",Costi!H20,IF(AND(Costi!$B$20="Variabile",ISNUMBER(Costi!H$14),Costi!H$14&lt;&gt;0),Costi!H20/Costi!H$14,"")))</f>
        <v>62000</v>
      </c>
      <c r="I10" s="29" t="n">
        <f aca="false">IF(NOT(ISNUMBER(Costi!I20)),"",IF(Costi!$B$20="Fisso",Costi!I20,IF(AND(Costi!$B$20="Variabile",ISNUMBER(Costi!I$14),Costi!I$14&lt;&gt;0),Costi!I20/Costi!I$14,"")))</f>
        <v>62000</v>
      </c>
      <c r="J10" s="29" t="n">
        <f aca="false">IF(NOT(ISNUMBER(Costi!J20)),"",IF(Costi!$B$20="Fisso",Costi!J20,IF(AND(Costi!$B$20="Variabile",ISNUMBER(Costi!J$14),Costi!J$14&lt;&gt;0),Costi!J20/Costi!J$14,"")))</f>
        <v>62000</v>
      </c>
      <c r="K10" s="29" t="n">
        <f aca="false">IF(NOT(ISNUMBER(Costi!K20)),"",IF(Costi!$B$20="Fisso",Costi!K20,IF(AND(Costi!$B$20="Variabile",ISNUMBER(Costi!K$14),Costi!K$14&lt;&gt;0),Costi!K20/Costi!K$14,"")))</f>
        <v>62000</v>
      </c>
      <c r="L10" s="29" t="n">
        <f aca="false">IF(NOT(ISNUMBER(Costi!L20)),"",IF(Costi!$B$20="Fisso",Costi!L20,IF(AND(Costi!$B$20="Variabile",ISNUMBER(Costi!L$14),Costi!L$14&lt;&gt;0),Costi!L20/Costi!L$14,"")))</f>
        <v>62000</v>
      </c>
      <c r="M10" s="29" t="n">
        <f aca="false">IF(NOT(ISNUMBER(Costi!M20)),"",IF(Costi!$B$20="Fisso",Costi!M20,IF(AND(Costi!$B$20="Variabile",ISNUMBER(Costi!M$14),Costi!M$14&lt;&gt;0),Costi!M20/Costi!M$14,"")))</f>
        <v>62000</v>
      </c>
      <c r="N10" s="29" t="n">
        <f aca="false">IF(NOT(ISNUMBER(Costi!N20)),"",IF(Costi!$B$20="Fisso",Costi!N20,IF(AND(Costi!$B$20="Variabile",ISNUMBER(Costi!N$14),Costi!N$14&lt;&gt;0),Costi!N20/Costi!N$14,"")))</f>
        <v>124000</v>
      </c>
    </row>
    <row r="11" customFormat="false" ht="15" hidden="false" customHeight="false" outlineLevel="0" collapsed="false">
      <c r="A11" s="27" t="str">
        <f aca="false">Costi!A21&amp;""</f>
        <v>Contributi</v>
      </c>
      <c r="B11" s="28" t="n">
        <f aca="false">IF(COUNT(C11:N11)=0,"",MEDIAN(C11:N11))</f>
        <v>19000</v>
      </c>
      <c r="C11" s="29" t="n">
        <f aca="false">IF(NOT(ISNUMBER(Costi!C21)),"",IF(Costi!$B$21="Fisso",Costi!C21,IF(AND(Costi!$B$21="Variabile",ISNUMBER(Costi!C$14),Costi!C$14&lt;&gt;0),Costi!C21/Costi!C$14,"")))</f>
        <v>19000</v>
      </c>
      <c r="D11" s="29" t="n">
        <f aca="false">IF(NOT(ISNUMBER(Costi!D21)),"",IF(Costi!$B$21="Fisso",Costi!D21,IF(AND(Costi!$B$21="Variabile",ISNUMBER(Costi!D$14),Costi!D$14&lt;&gt;0),Costi!D21/Costi!D$14,"")))</f>
        <v>19000</v>
      </c>
      <c r="E11" s="29" t="n">
        <f aca="false">IF(NOT(ISNUMBER(Costi!E21)),"",IF(Costi!$B$21="Fisso",Costi!E21,IF(AND(Costi!$B$21="Variabile",ISNUMBER(Costi!E$14),Costi!E$14&lt;&gt;0),Costi!E21/Costi!E$14,"")))</f>
        <v>19000</v>
      </c>
      <c r="F11" s="29" t="n">
        <f aca="false">IF(NOT(ISNUMBER(Costi!F21)),"",IF(Costi!$B$21="Fisso",Costi!F21,IF(AND(Costi!$B$21="Variabile",ISNUMBER(Costi!F$14),Costi!F$14&lt;&gt;0),Costi!F21/Costi!F$14,"")))</f>
        <v>19000</v>
      </c>
      <c r="G11" s="29" t="n">
        <f aca="false">IF(NOT(ISNUMBER(Costi!G21)),"",IF(Costi!$B$21="Fisso",Costi!G21,IF(AND(Costi!$B$21="Variabile",ISNUMBER(Costi!G$14),Costi!G$14&lt;&gt;0),Costi!G21/Costi!G$14,"")))</f>
        <v>19000</v>
      </c>
      <c r="H11" s="29" t="n">
        <f aca="false">IF(NOT(ISNUMBER(Costi!H21)),"",IF(Costi!$B$21="Fisso",Costi!H21,IF(AND(Costi!$B$21="Variabile",ISNUMBER(Costi!H$14),Costi!H$14&lt;&gt;0),Costi!H21/Costi!H$14,"")))</f>
        <v>19000</v>
      </c>
      <c r="I11" s="29" t="n">
        <f aca="false">IF(NOT(ISNUMBER(Costi!I21)),"",IF(Costi!$B$21="Fisso",Costi!I21,IF(AND(Costi!$B$21="Variabile",ISNUMBER(Costi!I$14),Costi!I$14&lt;&gt;0),Costi!I21/Costi!I$14,"")))</f>
        <v>19000</v>
      </c>
      <c r="J11" s="29" t="n">
        <f aca="false">IF(NOT(ISNUMBER(Costi!J21)),"",IF(Costi!$B$21="Fisso",Costi!J21,IF(AND(Costi!$B$21="Variabile",ISNUMBER(Costi!J$14),Costi!J$14&lt;&gt;0),Costi!J21/Costi!J$14,"")))</f>
        <v>19000</v>
      </c>
      <c r="K11" s="29" t="n">
        <f aca="false">IF(NOT(ISNUMBER(Costi!K21)),"",IF(Costi!$B$21="Fisso",Costi!K21,IF(AND(Costi!$B$21="Variabile",ISNUMBER(Costi!K$14),Costi!K$14&lt;&gt;0),Costi!K21/Costi!K$14,"")))</f>
        <v>19000</v>
      </c>
      <c r="L11" s="29" t="n">
        <f aca="false">IF(NOT(ISNUMBER(Costi!L21)),"",IF(Costi!$B$21="Fisso",Costi!L21,IF(AND(Costi!$B$21="Variabile",ISNUMBER(Costi!L$14),Costi!L$14&lt;&gt;0),Costi!L21/Costi!L$14,"")))</f>
        <v>19000</v>
      </c>
      <c r="M11" s="29" t="n">
        <f aca="false">IF(NOT(ISNUMBER(Costi!M21)),"",IF(Costi!$B$21="Fisso",Costi!M21,IF(AND(Costi!$B$21="Variabile",ISNUMBER(Costi!M$14),Costi!M$14&lt;&gt;0),Costi!M21/Costi!M$14,"")))</f>
        <v>19000</v>
      </c>
      <c r="N11" s="29" t="n">
        <f aca="false">IF(NOT(ISNUMBER(Costi!N21)),"",IF(Costi!$B$21="Fisso",Costi!N21,IF(AND(Costi!$B$21="Variabile",ISNUMBER(Costi!N$14),Costi!N$14&lt;&gt;0),Costi!N21/Costi!N$14,"")))</f>
        <v>19500</v>
      </c>
    </row>
    <row r="12" customFormat="false" ht="15" hidden="false" customHeight="false" outlineLevel="0" collapsed="false">
      <c r="A12" s="27" t="str">
        <f aca="false">Costi!A22&amp;""</f>
        <v>Affitti (pagati a bimestre)</v>
      </c>
      <c r="B12" s="28" t="n">
        <f aca="false">IF(COUNT(C12:N12)=0,"",MEDIAN(C12:N12))</f>
        <v>12000</v>
      </c>
      <c r="C12" s="29" t="n">
        <f aca="false">IF(NOT(ISNUMBER(Costi!C22)),"",IF(Costi!$B$22="Fisso",Costi!C22,IF(AND(Costi!$B$22="Variabile",ISNUMBER(Costi!C$14),Costi!C$14&lt;&gt;0),Costi!C22/Costi!C$14,"")))</f>
        <v>24000</v>
      </c>
      <c r="D12" s="29" t="n">
        <f aca="false">IF(NOT(ISNUMBER(Costi!D22)),"",IF(Costi!$B$22="Fisso",Costi!D22,IF(AND(Costi!$B$22="Variabile",ISNUMBER(Costi!D$14),Costi!D$14&lt;&gt;0),Costi!D22/Costi!D$14,"")))</f>
        <v>0</v>
      </c>
      <c r="E12" s="29" t="n">
        <f aca="false">IF(NOT(ISNUMBER(Costi!E22)),"",IF(Costi!$B$22="Fisso",Costi!E22,IF(AND(Costi!$B$22="Variabile",ISNUMBER(Costi!E$14),Costi!E$14&lt;&gt;0),Costi!E22/Costi!E$14,"")))</f>
        <v>24000</v>
      </c>
      <c r="F12" s="29" t="n">
        <f aca="false">IF(NOT(ISNUMBER(Costi!F22)),"",IF(Costi!$B$22="Fisso",Costi!F22,IF(AND(Costi!$B$22="Variabile",ISNUMBER(Costi!F$14),Costi!F$14&lt;&gt;0),Costi!F22/Costi!F$14,"")))</f>
        <v>0</v>
      </c>
      <c r="G12" s="29" t="n">
        <f aca="false">IF(NOT(ISNUMBER(Costi!G22)),"",IF(Costi!$B$22="Fisso",Costi!G22,IF(AND(Costi!$B$22="Variabile",ISNUMBER(Costi!G$14),Costi!G$14&lt;&gt;0),Costi!G22/Costi!G$14,"")))</f>
        <v>24000</v>
      </c>
      <c r="H12" s="29" t="n">
        <f aca="false">IF(NOT(ISNUMBER(Costi!H22)),"",IF(Costi!$B$22="Fisso",Costi!H22,IF(AND(Costi!$B$22="Variabile",ISNUMBER(Costi!H$14),Costi!H$14&lt;&gt;0),Costi!H22/Costi!H$14,"")))</f>
        <v>0</v>
      </c>
      <c r="I12" s="29" t="n">
        <f aca="false">IF(NOT(ISNUMBER(Costi!I22)),"",IF(Costi!$B$22="Fisso",Costi!I22,IF(AND(Costi!$B$22="Variabile",ISNUMBER(Costi!I$14),Costi!I$14&lt;&gt;0),Costi!I22/Costi!I$14,"")))</f>
        <v>24000</v>
      </c>
      <c r="J12" s="29" t="n">
        <f aca="false">IF(NOT(ISNUMBER(Costi!J22)),"",IF(Costi!$B$22="Fisso",Costi!J22,IF(AND(Costi!$B$22="Variabile",ISNUMBER(Costi!J$14),Costi!J$14&lt;&gt;0),Costi!J22/Costi!J$14,"")))</f>
        <v>0</v>
      </c>
      <c r="K12" s="29" t="n">
        <f aca="false">IF(NOT(ISNUMBER(Costi!K22)),"",IF(Costi!$B$22="Fisso",Costi!K22,IF(AND(Costi!$B$22="Variabile",ISNUMBER(Costi!K$14),Costi!K$14&lt;&gt;0),Costi!K22/Costi!K$14,"")))</f>
        <v>24000</v>
      </c>
      <c r="L12" s="29" t="n">
        <f aca="false">IF(NOT(ISNUMBER(Costi!L22)),"",IF(Costi!$B$22="Fisso",Costi!L22,IF(AND(Costi!$B$22="Variabile",ISNUMBER(Costi!L$14),Costi!L$14&lt;&gt;0),Costi!L22/Costi!L$14,"")))</f>
        <v>0</v>
      </c>
      <c r="M12" s="29" t="n">
        <f aca="false">IF(NOT(ISNUMBER(Costi!M22)),"",IF(Costi!$B$22="Fisso",Costi!M22,IF(AND(Costi!$B$22="Variabile",ISNUMBER(Costi!M$14),Costi!M$14&lt;&gt;0),Costi!M22/Costi!M$14,"")))</f>
        <v>24000</v>
      </c>
      <c r="N12" s="29" t="n">
        <f aca="false">IF(NOT(ISNUMBER(Costi!N22)),"",IF(Costi!$B$22="Fisso",Costi!N22,IF(AND(Costi!$B$22="Variabile",ISNUMBER(Costi!N$14),Costi!N$14&lt;&gt;0),Costi!N22/Costi!N$14,"")))</f>
        <v>0</v>
      </c>
    </row>
    <row r="13" customFormat="false" ht="15" hidden="false" customHeight="false" outlineLevel="0" collapsed="false">
      <c r="A13" s="27" t="str">
        <f aca="false">Costi!A23&amp;""</f>
        <v>Energia</v>
      </c>
      <c r="B13" s="28" t="n">
        <f aca="false">IF(COUNT(C13:N13)=0,"",MEDIAN(C13:N13))</f>
        <v>9000</v>
      </c>
      <c r="C13" s="29" t="n">
        <f aca="false">IF(NOT(ISNUMBER(Costi!C23)),"",IF(Costi!$B$23="Fisso",Costi!C23,IF(AND(Costi!$B$23="Variabile",ISNUMBER(Costi!C$14),Costi!C$14&lt;&gt;0),Costi!C23/Costi!C$14,"")))</f>
        <v>8800</v>
      </c>
      <c r="D13" s="29" t="n">
        <f aca="false">IF(NOT(ISNUMBER(Costi!D23)),"",IF(Costi!$B$23="Fisso",Costi!D23,IF(AND(Costi!$B$23="Variabile",ISNUMBER(Costi!D$14),Costi!D$14&lt;&gt;0),Costi!D23/Costi!D$14,"")))</f>
        <v>9100</v>
      </c>
      <c r="E13" s="29" t="n">
        <f aca="false">IF(NOT(ISNUMBER(Costi!E23)),"",IF(Costi!$B$23="Fisso",Costi!E23,IF(AND(Costi!$B$23="Variabile",ISNUMBER(Costi!E$14),Costi!E$14&lt;&gt;0),Costi!E23/Costi!E$14,"")))</f>
        <v>8600</v>
      </c>
      <c r="F13" s="29" t="n">
        <f aca="false">IF(NOT(ISNUMBER(Costi!F23)),"",IF(Costi!$B$23="Fisso",Costi!F23,IF(AND(Costi!$B$23="Variabile",ISNUMBER(Costi!F$14),Costi!F$14&lt;&gt;0),Costi!F23/Costi!F$14,"")))</f>
        <v>8400</v>
      </c>
      <c r="G13" s="29" t="n">
        <f aca="false">IF(NOT(ISNUMBER(Costi!G23)),"",IF(Costi!$B$23="Fisso",Costi!G23,IF(AND(Costi!$B$23="Variabile",ISNUMBER(Costi!G$14),Costi!G$14&lt;&gt;0),Costi!G23/Costi!G$14,"")))</f>
        <v>8900</v>
      </c>
      <c r="H13" s="29" t="n">
        <f aca="false">IF(NOT(ISNUMBER(Costi!H23)),"",IF(Costi!$B$23="Fisso",Costi!H23,IF(AND(Costi!$B$23="Variabile",ISNUMBER(Costi!H$14),Costi!H$14&lt;&gt;0),Costi!H23/Costi!H$14,"")))</f>
        <v>9300</v>
      </c>
      <c r="I13" s="29" t="n">
        <f aca="false">IF(NOT(ISNUMBER(Costi!I23)),"",IF(Costi!$B$23="Fisso",Costi!I23,IF(AND(Costi!$B$23="Variabile",ISNUMBER(Costi!I$14),Costi!I$14&lt;&gt;0),Costi!I23/Costi!I$14,"")))</f>
        <v>9600</v>
      </c>
      <c r="J13" s="29" t="n">
        <f aca="false">IF(NOT(ISNUMBER(Costi!J23)),"",IF(Costi!$B$23="Fisso",Costi!J23,IF(AND(Costi!$B$23="Variabile",ISNUMBER(Costi!J$14),Costi!J$14&lt;&gt;0),Costi!J23/Costi!J$14,"")))</f>
        <v>15400</v>
      </c>
      <c r="K13" s="29" t="n">
        <f aca="false">IF(NOT(ISNUMBER(Costi!K23)),"",IF(Costi!$B$23="Fisso",Costi!K23,IF(AND(Costi!$B$23="Variabile",ISNUMBER(Costi!K$14),Costi!K$14&lt;&gt;0),Costi!K23/Costi!K$14,"")))</f>
        <v>9200</v>
      </c>
      <c r="L13" s="29" t="n">
        <f aca="false">IF(NOT(ISNUMBER(Costi!L23)),"",IF(Costi!$B$23="Fisso",Costi!L23,IF(AND(Costi!$B$23="Variabile",ISNUMBER(Costi!L$14),Costi!L$14&lt;&gt;0),Costi!L23/Costi!L$14,"")))</f>
        <v>8700</v>
      </c>
      <c r="M13" s="29" t="n">
        <f aca="false">IF(NOT(ISNUMBER(Costi!M23)),"",IF(Costi!$B$23="Fisso",Costi!M23,IF(AND(Costi!$B$23="Variabile",ISNUMBER(Costi!M$14),Costi!M$14&lt;&gt;0),Costi!M23/Costi!M$14,"")))</f>
        <v>8900</v>
      </c>
      <c r="N13" s="29" t="n">
        <f aca="false">IF(NOT(ISNUMBER(Costi!N23)),"",IF(Costi!$B$23="Fisso",Costi!N23,IF(AND(Costi!$B$23="Variabile",ISNUMBER(Costi!N$14),Costi!N$14&lt;&gt;0),Costi!N23/Costi!N$14,"")))</f>
        <v>9400</v>
      </c>
    </row>
    <row r="14" customFormat="false" ht="15" hidden="false" customHeight="false" outlineLevel="0" collapsed="false">
      <c r="A14" s="27" t="str">
        <f aca="false">Costi!A24&amp;""</f>
        <v>Manutenzioni</v>
      </c>
      <c r="B14" s="28" t="n">
        <f aca="false">IF(COUNT(C14:N14)=0,"",MEDIAN(C14:N14))</f>
        <v>3500</v>
      </c>
      <c r="C14" s="29" t="n">
        <f aca="false">IF(NOT(ISNUMBER(Costi!C24)),"",IF(Costi!$B$24="Fisso",Costi!C24,IF(AND(Costi!$B$24="Variabile",ISNUMBER(Costi!C$14),Costi!C$14&lt;&gt;0),Costi!C24/Costi!C$14,"")))</f>
        <v>3500</v>
      </c>
      <c r="D14" s="29" t="n">
        <f aca="false">IF(NOT(ISNUMBER(Costi!D24)),"",IF(Costi!$B$24="Fisso",Costi!D24,IF(AND(Costi!$B$24="Variabile",ISNUMBER(Costi!D$14),Costi!D$14&lt;&gt;0),Costi!D24/Costi!D$14,"")))</f>
        <v>3400</v>
      </c>
      <c r="E14" s="29" t="n">
        <f aca="false">IF(NOT(ISNUMBER(Costi!E24)),"",IF(Costi!$B$24="Fisso",Costi!E24,IF(AND(Costi!$B$24="Variabile",ISNUMBER(Costi!E$14),Costi!E$14&lt;&gt;0),Costi!E24/Costi!E$14,"")))</f>
        <v>0</v>
      </c>
      <c r="F14" s="29" t="n">
        <f aca="false">IF(NOT(ISNUMBER(Costi!F24)),"",IF(Costi!$B$24="Fisso",Costi!F24,IF(AND(Costi!$B$24="Variabile",ISNUMBER(Costi!F$14),Costi!F$14&lt;&gt;0),Costi!F24/Costi!F$14,"")))</f>
        <v>7100</v>
      </c>
      <c r="G14" s="29" t="n">
        <f aca="false">IF(NOT(ISNUMBER(Costi!G24)),"",IF(Costi!$B$24="Fisso",Costi!G24,IF(AND(Costi!$B$24="Variabile",ISNUMBER(Costi!G$14),Costi!G$14&lt;&gt;0),Costi!G24/Costi!G$14,"")))</f>
        <v>3600</v>
      </c>
      <c r="H14" s="29" t="n">
        <f aca="false">IF(NOT(ISNUMBER(Costi!H24)),"",IF(Costi!$B$24="Fisso",Costi!H24,IF(AND(Costi!$B$24="Variabile",ISNUMBER(Costi!H$14),Costi!H$14&lt;&gt;0),Costi!H24/Costi!H$14,"")))</f>
        <v>3500</v>
      </c>
      <c r="I14" s="29" t="n">
        <f aca="false">IF(NOT(ISNUMBER(Costi!I24)),"",IF(Costi!$B$24="Fisso",Costi!I24,IF(AND(Costi!$B$24="Variabile",ISNUMBER(Costi!I$14),Costi!I$14&lt;&gt;0),Costi!I24/Costi!I$14,"")))</f>
        <v>3300</v>
      </c>
      <c r="J14" s="29" t="n">
        <f aca="false">IF(NOT(ISNUMBER(Costi!J24)),"",IF(Costi!$B$24="Fisso",Costi!J24,IF(AND(Costi!$B$24="Variabile",ISNUMBER(Costi!J$14),Costi!J$14&lt;&gt;0),Costi!J24/Costi!J$14,"")))</f>
        <v>3400</v>
      </c>
      <c r="K14" s="29" t="n">
        <f aca="false">IF(NOT(ISNUMBER(Costi!K24)),"",IF(Costi!$B$24="Fisso",Costi!K24,IF(AND(Costi!$B$24="Variabile",ISNUMBER(Costi!K$14),Costi!K$14&lt;&gt;0),Costi!K24/Costi!K$14,"")))</f>
        <v>3600</v>
      </c>
      <c r="L14" s="29" t="n">
        <f aca="false">IF(NOT(ISNUMBER(Costi!L24)),"",IF(Costi!$B$24="Fisso",Costi!L24,IF(AND(Costi!$B$24="Variabile",ISNUMBER(Costi!L$14),Costi!L$14&lt;&gt;0),Costi!L24/Costi!L$14,"")))</f>
        <v>3500</v>
      </c>
      <c r="M14" s="29" t="n">
        <f aca="false">IF(NOT(ISNUMBER(Costi!M24)),"",IF(Costi!$B$24="Fisso",Costi!M24,IF(AND(Costi!$B$24="Variabile",ISNUMBER(Costi!M$14),Costi!M$14&lt;&gt;0),Costi!M24/Costi!M$14,"")))</f>
        <v>3400</v>
      </c>
      <c r="N14" s="29" t="n">
        <f aca="false">IF(NOT(ISNUMBER(Costi!N24)),"",IF(Costi!$B$24="Fisso",Costi!N24,IF(AND(Costi!$B$24="Variabile",ISNUMBER(Costi!N$14),Costi!N$14&lt;&gt;0),Costi!N24/Costi!N$14,"")))</f>
        <v>3600</v>
      </c>
    </row>
    <row r="15" customFormat="false" ht="15" hidden="false" customHeight="false" outlineLevel="0" collapsed="false">
      <c r="A15" s="27" t="str">
        <f aca="false">Costi!A25&amp;""</f>
        <v>Consulenze amministrative</v>
      </c>
      <c r="B15" s="28" t="n">
        <f aca="false">IF(COUNT(C15:N15)=0,"",MEDIAN(C15:N15))</f>
        <v>4200</v>
      </c>
      <c r="C15" s="29" t="n">
        <f aca="false">IF(NOT(ISNUMBER(Costi!C25)),"",IF(Costi!$B$25="Fisso",Costi!C25,IF(AND(Costi!$B$25="Variabile",ISNUMBER(Costi!C$14),Costi!C$14&lt;&gt;0),Costi!C25/Costi!C$14,"")))</f>
        <v>4200</v>
      </c>
      <c r="D15" s="29" t="n">
        <f aca="false">IF(NOT(ISNUMBER(Costi!D25)),"",IF(Costi!$B$25="Fisso",Costi!D25,IF(AND(Costi!$B$25="Variabile",ISNUMBER(Costi!D$14),Costi!D$14&lt;&gt;0),Costi!D25/Costi!D$14,"")))</f>
        <v>4200</v>
      </c>
      <c r="E15" s="29" t="n">
        <f aca="false">IF(NOT(ISNUMBER(Costi!E25)),"",IF(Costi!$B$25="Fisso",Costi!E25,IF(AND(Costi!$B$25="Variabile",ISNUMBER(Costi!E$14),Costi!E$14&lt;&gt;0),Costi!E25/Costi!E$14,"")))</f>
        <v>4200</v>
      </c>
      <c r="F15" s="29" t="n">
        <f aca="false">IF(NOT(ISNUMBER(Costi!F25)),"",IF(Costi!$B$25="Fisso",Costi!F25,IF(AND(Costi!$B$25="Variabile",ISNUMBER(Costi!F$14),Costi!F$14&lt;&gt;0),Costi!F25/Costi!F$14,"")))</f>
        <v>4200</v>
      </c>
      <c r="G15" s="29" t="n">
        <f aca="false">IF(NOT(ISNUMBER(Costi!G25)),"",IF(Costi!$B$25="Fisso",Costi!G25,IF(AND(Costi!$B$25="Variabile",ISNUMBER(Costi!G$14),Costi!G$14&lt;&gt;0),Costi!G25/Costi!G$14,"")))</f>
        <v>4200</v>
      </c>
      <c r="H15" s="29" t="n">
        <f aca="false">IF(NOT(ISNUMBER(Costi!H25)),"",IF(Costi!$B$25="Fisso",Costi!H25,IF(AND(Costi!$B$25="Variabile",ISNUMBER(Costi!H$14),Costi!H$14&lt;&gt;0),Costi!H25/Costi!H$14,"")))</f>
        <v>4200</v>
      </c>
      <c r="I15" s="29" t="n">
        <f aca="false">IF(NOT(ISNUMBER(Costi!I25)),"",IF(Costi!$B$25="Fisso",Costi!I25,IF(AND(Costi!$B$25="Variabile",ISNUMBER(Costi!I$14),Costi!I$14&lt;&gt;0),Costi!I25/Costi!I$14,"")))</f>
        <v>300</v>
      </c>
      <c r="J15" s="29" t="n">
        <f aca="false">IF(NOT(ISNUMBER(Costi!J25)),"",IF(Costi!$B$25="Fisso",Costi!J25,IF(AND(Costi!$B$25="Variabile",ISNUMBER(Costi!J$14),Costi!J$14&lt;&gt;0),Costi!J25/Costi!J$14,"")))</f>
        <v>4200</v>
      </c>
      <c r="K15" s="29" t="n">
        <f aca="false">IF(NOT(ISNUMBER(Costi!K25)),"",IF(Costi!$B$25="Fisso",Costi!K25,IF(AND(Costi!$B$25="Variabile",ISNUMBER(Costi!K$14),Costi!K$14&lt;&gt;0),Costi!K25/Costi!K$14,"")))</f>
        <v>4200</v>
      </c>
      <c r="L15" s="29" t="n">
        <f aca="false">IF(NOT(ISNUMBER(Costi!L25)),"",IF(Costi!$B$25="Fisso",Costi!L25,IF(AND(Costi!$B$25="Variabile",ISNUMBER(Costi!L$14),Costi!L$14&lt;&gt;0),Costi!L25/Costi!L$14,"")))</f>
        <v>4200</v>
      </c>
      <c r="M15" s="29" t="n">
        <f aca="false">IF(NOT(ISNUMBER(Costi!M25)),"",IF(Costi!$B$25="Fisso",Costi!M25,IF(AND(Costi!$B$25="Variabile",ISNUMBER(Costi!M$14),Costi!M$14&lt;&gt;0),Costi!M25/Costi!M$14,"")))</f>
        <v>4200</v>
      </c>
      <c r="N15" s="29" t="n">
        <f aca="false">IF(NOT(ISNUMBER(Costi!N25)),"",IF(Costi!$B$25="Fisso",Costi!N25,IF(AND(Costi!$B$25="Variabile",ISNUMBER(Costi!N$14),Costi!N$14&lt;&gt;0),Costi!N25/Costi!N$14,"")))</f>
        <v>4200</v>
      </c>
    </row>
    <row r="16" customFormat="false" ht="15" hidden="false" customHeight="false" outlineLevel="0" collapsed="false">
      <c r="A16" s="27" t="str">
        <f aca="false">Costi!A26&amp;""</f>
        <v>Software e canoni</v>
      </c>
      <c r="B16" s="28" t="n">
        <f aca="false">IF(COUNT(C16:N16)=0,"",MEDIAN(C16:N16))</f>
        <v>2125</v>
      </c>
      <c r="C16" s="29" t="n">
        <f aca="false">IF(NOT(ISNUMBER(Costi!C26)),"",IF(Costi!$B$26="Fisso",Costi!C26,IF(AND(Costi!$B$26="Variabile",ISNUMBER(Costi!C$14),Costi!C$14&lt;&gt;0),Costi!C26/Costi!C$14,"")))</f>
        <v>2100</v>
      </c>
      <c r="D16" s="29" t="n">
        <f aca="false">IF(NOT(ISNUMBER(Costi!D26)),"",IF(Costi!$B$26="Fisso",Costi!D26,IF(AND(Costi!$B$26="Variabile",ISNUMBER(Costi!D$14),Costi!D$14&lt;&gt;0),Costi!D26/Costi!D$14,"")))</f>
        <v>2100</v>
      </c>
      <c r="E16" s="29" t="n">
        <f aca="false">IF(NOT(ISNUMBER(Costi!E26)),"",IF(Costi!$B$26="Fisso",Costi!E26,IF(AND(Costi!$B$26="Variabile",ISNUMBER(Costi!E$14),Costi!E$14&lt;&gt;0),Costi!E26/Costi!E$14,"")))</f>
        <v>2150</v>
      </c>
      <c r="F16" s="29" t="n">
        <f aca="false">IF(NOT(ISNUMBER(Costi!F26)),"",IF(Costi!$B$26="Fisso",Costi!F26,IF(AND(Costi!$B$26="Variabile",ISNUMBER(Costi!F$14),Costi!F$14&lt;&gt;0),Costi!F26/Costi!F$14,"")))</f>
        <v>2100</v>
      </c>
      <c r="G16" s="29" t="n">
        <f aca="false">IF(NOT(ISNUMBER(Costi!G26)),"",IF(Costi!$B$26="Fisso",Costi!G26,IF(AND(Costi!$B$26="Variabile",ISNUMBER(Costi!G$14),Costi!G$14&lt;&gt;0),Costi!G26/Costi!G$14,"")))</f>
        <v>2200</v>
      </c>
      <c r="H16" s="29" t="n">
        <f aca="false">IF(NOT(ISNUMBER(Costi!H26)),"",IF(Costi!$B$26="Fisso",Costi!H26,IF(AND(Costi!$B$26="Variabile",ISNUMBER(Costi!H$14),Costi!H$14&lt;&gt;0),Costi!H26/Costi!H$14,"")))</f>
        <v>2150</v>
      </c>
      <c r="I16" s="29" t="n">
        <f aca="false">IF(NOT(ISNUMBER(Costi!I26)),"",IF(Costi!$B$26="Fisso",Costi!I26,IF(AND(Costi!$B$26="Variabile",ISNUMBER(Costi!I$14),Costi!I$14&lt;&gt;0),Costi!I26/Costi!I$14,"")))</f>
        <v>2100</v>
      </c>
      <c r="J16" s="29" t="n">
        <f aca="false">IF(NOT(ISNUMBER(Costi!J26)),"",IF(Costi!$B$26="Fisso",Costi!J26,IF(AND(Costi!$B$26="Variabile",ISNUMBER(Costi!J$14),Costi!J$14&lt;&gt;0),Costi!J26/Costi!J$14,"")))</f>
        <v>2100</v>
      </c>
      <c r="K16" s="29" t="n">
        <f aca="false">IF(NOT(ISNUMBER(Costi!K26)),"",IF(Costi!$B$26="Fisso",Costi!K26,IF(AND(Costi!$B$26="Variabile",ISNUMBER(Costi!K$14),Costi!K$14&lt;&gt;0),Costi!K26/Costi!K$14,"")))</f>
        <v>2200</v>
      </c>
      <c r="L16" s="29" t="n">
        <f aca="false">IF(NOT(ISNUMBER(Costi!L26)),"",IF(Costi!$B$26="Fisso",Costi!L26,IF(AND(Costi!$B$26="Variabile",ISNUMBER(Costi!L$14),Costi!L$14&lt;&gt;0),Costi!L26/Costi!L$14,"")))</f>
        <v>2150</v>
      </c>
      <c r="M16" s="29" t="n">
        <f aca="false">IF(NOT(ISNUMBER(Costi!M26)),"",IF(Costi!$B$26="Fisso",Costi!M26,IF(AND(Costi!$B$26="Variabile",ISNUMBER(Costi!M$14),Costi!M$14&lt;&gt;0),Costi!M26/Costi!M$14,"")))</f>
        <v>2100</v>
      </c>
      <c r="N16" s="29" t="n">
        <f aca="false">IF(NOT(ISNUMBER(Costi!N26)),"",IF(Costi!$B$26="Fisso",Costi!N26,IF(AND(Costi!$B$26="Variabile",ISNUMBER(Costi!N$14),Costi!N$14&lt;&gt;0),Costi!N26/Costi!N$14,"")))</f>
        <v>2150</v>
      </c>
    </row>
    <row r="17" customFormat="false" ht="15" hidden="false" customHeight="false" outlineLevel="0" collapsed="false">
      <c r="A17" s="27" t="str">
        <f aca="false">Costi!A27&amp;""</f>
        <v>Assicurazioni</v>
      </c>
      <c r="B17" s="28" t="n">
        <f aca="false">IF(COUNT(C17:N17)=0,"",MEDIAN(C17:N17))</f>
        <v>1500</v>
      </c>
      <c r="C17" s="29" t="n">
        <f aca="false">IF(NOT(ISNUMBER(Costi!C27)),"",IF(Costi!$B$27="Fisso",Costi!C27,IF(AND(Costi!$B$27="Variabile",ISNUMBER(Costi!C$14),Costi!C$14&lt;&gt;0),Costi!C27/Costi!C$14,"")))</f>
        <v>1500</v>
      </c>
      <c r="D17" s="29" t="n">
        <f aca="false">IF(NOT(ISNUMBER(Costi!D27)),"",IF(Costi!$B$27="Fisso",Costi!D27,IF(AND(Costi!$B$27="Variabile",ISNUMBER(Costi!D$14),Costi!D$14&lt;&gt;0),Costi!D27/Costi!D$14,"")))</f>
        <v>1500</v>
      </c>
      <c r="E17" s="29" t="n">
        <f aca="false">IF(NOT(ISNUMBER(Costi!E27)),"",IF(Costi!$B$27="Fisso",Costi!E27,IF(AND(Costi!$B$27="Variabile",ISNUMBER(Costi!E$14),Costi!E$14&lt;&gt;0),Costi!E27/Costi!E$14,"")))</f>
        <v>1500</v>
      </c>
      <c r="F17" s="29" t="n">
        <f aca="false">IF(NOT(ISNUMBER(Costi!F27)),"",IF(Costi!$B$27="Fisso",Costi!F27,IF(AND(Costi!$B$27="Variabile",ISNUMBER(Costi!F$14),Costi!F$14&lt;&gt;0),Costi!F27/Costi!F$14,"")))</f>
        <v>1500</v>
      </c>
      <c r="G17" s="29" t="n">
        <f aca="false">IF(NOT(ISNUMBER(Costi!G27)),"",IF(Costi!$B$27="Fisso",Costi!G27,IF(AND(Costi!$B$27="Variabile",ISNUMBER(Costi!G$14),Costi!G$14&lt;&gt;0),Costi!G27/Costi!G$14,"")))</f>
        <v>1500</v>
      </c>
      <c r="H17" s="29" t="n">
        <f aca="false">IF(NOT(ISNUMBER(Costi!H27)),"",IF(Costi!$B$27="Fisso",Costi!H27,IF(AND(Costi!$B$27="Variabile",ISNUMBER(Costi!H$14),Costi!H$14&lt;&gt;0),Costi!H27/Costi!H$14,"")))</f>
        <v>1500</v>
      </c>
      <c r="I17" s="29" t="n">
        <f aca="false">IF(NOT(ISNUMBER(Costi!I27)),"",IF(Costi!$B$27="Fisso",Costi!I27,IF(AND(Costi!$B$27="Variabile",ISNUMBER(Costi!I$14),Costi!I$14&lt;&gt;0),Costi!I27/Costi!I$14,"")))</f>
        <v>1500</v>
      </c>
      <c r="J17" s="29" t="n">
        <f aca="false">IF(NOT(ISNUMBER(Costi!J27)),"",IF(Costi!$B$27="Fisso",Costi!J27,IF(AND(Costi!$B$27="Variabile",ISNUMBER(Costi!J$14),Costi!J$14&lt;&gt;0),Costi!J27/Costi!J$14,"")))</f>
        <v>1500</v>
      </c>
      <c r="K17" s="29" t="n">
        <f aca="false">IF(NOT(ISNUMBER(Costi!K27)),"",IF(Costi!$B$27="Fisso",Costi!K27,IF(AND(Costi!$B$27="Variabile",ISNUMBER(Costi!K$14),Costi!K$14&lt;&gt;0),Costi!K27/Costi!K$14,"")))</f>
        <v>1500</v>
      </c>
      <c r="L17" s="29" t="n">
        <f aca="false">IF(NOT(ISNUMBER(Costi!L27)),"",IF(Costi!$B$27="Fisso",Costi!L27,IF(AND(Costi!$B$27="Variabile",ISNUMBER(Costi!L$14),Costi!L$14&lt;&gt;0),Costi!L27/Costi!L$14,"")))</f>
        <v>1500</v>
      </c>
      <c r="M17" s="29" t="n">
        <f aca="false">IF(NOT(ISNUMBER(Costi!M27)),"",IF(Costi!$B$27="Fisso",Costi!M27,IF(AND(Costi!$B$27="Variabile",ISNUMBER(Costi!M$14),Costi!M$14&lt;&gt;0),Costi!M27/Costi!M$14,"")))</f>
        <v>1500</v>
      </c>
      <c r="N17" s="29" t="n">
        <f aca="false">IF(NOT(ISNUMBER(Costi!N27)),"",IF(Costi!$B$27="Fisso",Costi!N27,IF(AND(Costi!$B$27="Variabile",ISNUMBER(Costi!N$14),Costi!N$14&lt;&gt;0),Costi!N27/Costi!N$14,"")))</f>
        <v>1500</v>
      </c>
    </row>
    <row r="18" customFormat="false" ht="15" hidden="false" customHeight="false" outlineLevel="0" collapsed="false">
      <c r="A18" s="27" t="str">
        <f aca="false">Costi!A28&amp;""</f>
        <v>Marketing</v>
      </c>
      <c r="B18" s="28" t="n">
        <f aca="false">IF(COUNT(C18:N18)=0,"",MEDIAN(C18:N18))</f>
        <v>5000</v>
      </c>
      <c r="C18" s="29" t="n">
        <f aca="false">IF(NOT(ISNUMBER(Costi!C28)),"",IF(Costi!$B$28="Fisso",Costi!C28,IF(AND(Costi!$B$28="Variabile",ISNUMBER(Costi!C$14),Costi!C$14&lt;&gt;0),Costi!C28/Costi!C$14,"")))</f>
        <v>5000</v>
      </c>
      <c r="D18" s="29" t="n">
        <f aca="false">IF(NOT(ISNUMBER(Costi!D28)),"",IF(Costi!$B$28="Fisso",Costi!D28,IF(AND(Costi!$B$28="Variabile",ISNUMBER(Costi!D$14),Costi!D$14&lt;&gt;0),Costi!D28/Costi!D$14,"")))</f>
        <v>3500</v>
      </c>
      <c r="E18" s="29" t="n">
        <f aca="false">IF(NOT(ISNUMBER(Costi!E28)),"",IF(Costi!$B$28="Fisso",Costi!E28,IF(AND(Costi!$B$28="Variabile",ISNUMBER(Costi!E$14),Costi!E$14&lt;&gt;0),Costi!E28/Costi!E$14,"")))</f>
        <v>6000</v>
      </c>
      <c r="F18" s="29" t="n">
        <f aca="false">IF(NOT(ISNUMBER(Costi!F28)),"",IF(Costi!$B$28="Fisso",Costi!F28,IF(AND(Costi!$B$28="Variabile",ISNUMBER(Costi!F$14),Costi!F$14&lt;&gt;0),Costi!F28/Costi!F$14,"")))</f>
        <v>4500</v>
      </c>
      <c r="G18" s="29" t="n">
        <f aca="false">IF(NOT(ISNUMBER(Costi!G28)),"",IF(Costi!$B$28="Fisso",Costi!G28,IF(AND(Costi!$B$28="Variabile",ISNUMBER(Costi!G$14),Costi!G$14&lt;&gt;0),Costi!G28/Costi!G$14,"")))</f>
        <v>5500</v>
      </c>
      <c r="H18" s="29" t="n">
        <f aca="false">IF(NOT(ISNUMBER(Costi!H28)),"",IF(Costi!$B$28="Fisso",Costi!H28,IF(AND(Costi!$B$28="Variabile",ISNUMBER(Costi!H$14),Costi!H$14&lt;&gt;0),Costi!H28/Costi!H$14,"")))</f>
        <v>4000</v>
      </c>
      <c r="I18" s="29" t="n">
        <f aca="false">IF(NOT(ISNUMBER(Costi!I28)),"",IF(Costi!$B$28="Fisso",Costi!I28,IF(AND(Costi!$B$28="Variabile",ISNUMBER(Costi!I$14),Costi!I$14&lt;&gt;0),Costi!I28/Costi!I$14,"")))</f>
        <v>6500</v>
      </c>
      <c r="J18" s="29" t="n">
        <f aca="false">IF(NOT(ISNUMBER(Costi!J28)),"",IF(Costi!$B$28="Fisso",Costi!J28,IF(AND(Costi!$B$28="Variabile",ISNUMBER(Costi!J$14),Costi!J$14&lt;&gt;0),Costi!J28/Costi!J$14,"")))</f>
        <v>2000</v>
      </c>
      <c r="K18" s="29" t="n">
        <f aca="false">IF(NOT(ISNUMBER(Costi!K28)),"",IF(Costi!$B$28="Fisso",Costi!K28,IF(AND(Costi!$B$28="Variabile",ISNUMBER(Costi!K$14),Costi!K$14&lt;&gt;0),Costi!K28/Costi!K$14,"")))</f>
        <v>5000</v>
      </c>
      <c r="L18" s="29" t="n">
        <f aca="false">IF(NOT(ISNUMBER(Costi!L28)),"",IF(Costi!$B$28="Fisso",Costi!L28,IF(AND(Costi!$B$28="Variabile",ISNUMBER(Costi!L$14),Costi!L$14&lt;&gt;0),Costi!L28/Costi!L$14,"")))</f>
        <v>6000</v>
      </c>
      <c r="M18" s="29" t="n">
        <f aca="false">IF(NOT(ISNUMBER(Costi!M28)),"",IF(Costi!$B$28="Fisso",Costi!M28,IF(AND(Costi!$B$28="Variabile",ISNUMBER(Costi!M$14),Costi!M$14&lt;&gt;0),Costi!M28/Costi!M$14,"")))</f>
        <v>4500</v>
      </c>
      <c r="N18" s="29" t="n">
        <f aca="false">IF(NOT(ISNUMBER(Costi!N28)),"",IF(Costi!$B$28="Fisso",Costi!N28,IF(AND(Costi!$B$28="Variabile",ISNUMBER(Costi!N$14),Costi!N$14&lt;&gt;0),Costi!N28/Costi!N$14,"")))</f>
        <v>7000</v>
      </c>
    </row>
    <row r="19" customFormat="false" ht="15" hidden="false" customHeight="false" outlineLevel="0" collapsed="false">
      <c r="A19" s="27" t="str">
        <f aca="false">Costi!A29&amp;""</f>
        <v/>
      </c>
      <c r="B19" s="28" t="str">
        <f aca="false">IF(COUNT(C19:N19)=0,"",MEDIAN(C19:N19))</f>
        <v/>
      </c>
      <c r="C19" s="28" t="str">
        <f aca="false">IF(NOT(ISNUMBER(Costi!C29)),"",IF(Costi!$B$29="Fisso",Costi!C29,IF(AND(Costi!$B$29="Variabile",ISNUMBER(Costi!C$14),Costi!C$14&lt;&gt;0),Costi!C29/Costi!C$14,"")))</f>
        <v/>
      </c>
      <c r="D19" s="28" t="str">
        <f aca="false">IF(NOT(ISNUMBER(Costi!D29)),"",IF(Costi!$B$29="Fisso",Costi!D29,IF(AND(Costi!$B$29="Variabile",ISNUMBER(Costi!D$14),Costi!D$14&lt;&gt;0),Costi!D29/Costi!D$14,"")))</f>
        <v/>
      </c>
      <c r="E19" s="28" t="str">
        <f aca="false">IF(NOT(ISNUMBER(Costi!E29)),"",IF(Costi!$B$29="Fisso",Costi!E29,IF(AND(Costi!$B$29="Variabile",ISNUMBER(Costi!E$14),Costi!E$14&lt;&gt;0),Costi!E29/Costi!E$14,"")))</f>
        <v/>
      </c>
      <c r="F19" s="28" t="str">
        <f aca="false">IF(NOT(ISNUMBER(Costi!F29)),"",IF(Costi!$B$29="Fisso",Costi!F29,IF(AND(Costi!$B$29="Variabile",ISNUMBER(Costi!F$14),Costi!F$14&lt;&gt;0),Costi!F29/Costi!F$14,"")))</f>
        <v/>
      </c>
      <c r="G19" s="28" t="str">
        <f aca="false">IF(NOT(ISNUMBER(Costi!G29)),"",IF(Costi!$B$29="Fisso",Costi!G29,IF(AND(Costi!$B$29="Variabile",ISNUMBER(Costi!G$14),Costi!G$14&lt;&gt;0),Costi!G29/Costi!G$14,"")))</f>
        <v/>
      </c>
      <c r="H19" s="28" t="str">
        <f aca="false">IF(NOT(ISNUMBER(Costi!H29)),"",IF(Costi!$B$29="Fisso",Costi!H29,IF(AND(Costi!$B$29="Variabile",ISNUMBER(Costi!H$14),Costi!H$14&lt;&gt;0),Costi!H29/Costi!H$14,"")))</f>
        <v/>
      </c>
      <c r="I19" s="28" t="str">
        <f aca="false">IF(NOT(ISNUMBER(Costi!I29)),"",IF(Costi!$B$29="Fisso",Costi!I29,IF(AND(Costi!$B$29="Variabile",ISNUMBER(Costi!I$14),Costi!I$14&lt;&gt;0),Costi!I29/Costi!I$14,"")))</f>
        <v/>
      </c>
      <c r="J19" s="28" t="str">
        <f aca="false">IF(NOT(ISNUMBER(Costi!J29)),"",IF(Costi!$B$29="Fisso",Costi!J29,IF(AND(Costi!$B$29="Variabile",ISNUMBER(Costi!J$14),Costi!J$14&lt;&gt;0),Costi!J29/Costi!J$14,"")))</f>
        <v/>
      </c>
      <c r="K19" s="28" t="str">
        <f aca="false">IF(NOT(ISNUMBER(Costi!K29)),"",IF(Costi!$B$29="Fisso",Costi!K29,IF(AND(Costi!$B$29="Variabile",ISNUMBER(Costi!K$14),Costi!K$14&lt;&gt;0),Costi!K29/Costi!K$14,"")))</f>
        <v/>
      </c>
      <c r="L19" s="28" t="str">
        <f aca="false">IF(NOT(ISNUMBER(Costi!L29)),"",IF(Costi!$B$29="Fisso",Costi!L29,IF(AND(Costi!$B$29="Variabile",ISNUMBER(Costi!L$14),Costi!L$14&lt;&gt;0),Costi!L29/Costi!L$14,"")))</f>
        <v/>
      </c>
      <c r="M19" s="28" t="str">
        <f aca="false">IF(NOT(ISNUMBER(Costi!M29)),"",IF(Costi!$B$29="Fisso",Costi!M29,IF(AND(Costi!$B$29="Variabile",ISNUMBER(Costi!M$14),Costi!M$14&lt;&gt;0),Costi!M29/Costi!M$14,"")))</f>
        <v/>
      </c>
      <c r="N19" s="28" t="str">
        <f aca="false">IF(NOT(ISNUMBER(Costi!N29)),"",IF(Costi!$B$29="Fisso",Costi!N29,IF(AND(Costi!$B$29="Variabile",ISNUMBER(Costi!N$14),Costi!N$14&lt;&gt;0),Costi!N29/Costi!N$14,"")))</f>
        <v/>
      </c>
    </row>
    <row r="20" customFormat="false" ht="15" hidden="false" customHeight="false" outlineLevel="0" collapsed="false">
      <c r="A20" s="27" t="str">
        <f aca="false">Costi!A30&amp;""</f>
        <v/>
      </c>
      <c r="B20" s="28" t="str">
        <f aca="false">IF(COUNT(C20:N20)=0,"",MEDIAN(C20:N20))</f>
        <v/>
      </c>
      <c r="C20" s="28" t="str">
        <f aca="false">IF(NOT(ISNUMBER(Costi!C30)),"",IF(Costi!$B$30="Fisso",Costi!C30,IF(AND(Costi!$B$30="Variabile",ISNUMBER(Costi!C$14),Costi!C$14&lt;&gt;0),Costi!C30/Costi!C$14,"")))</f>
        <v/>
      </c>
      <c r="D20" s="28" t="str">
        <f aca="false">IF(NOT(ISNUMBER(Costi!D30)),"",IF(Costi!$B$30="Fisso",Costi!D30,IF(AND(Costi!$B$30="Variabile",ISNUMBER(Costi!D$14),Costi!D$14&lt;&gt;0),Costi!D30/Costi!D$14,"")))</f>
        <v/>
      </c>
      <c r="E20" s="28" t="str">
        <f aca="false">IF(NOT(ISNUMBER(Costi!E30)),"",IF(Costi!$B$30="Fisso",Costi!E30,IF(AND(Costi!$B$30="Variabile",ISNUMBER(Costi!E$14),Costi!E$14&lt;&gt;0),Costi!E30/Costi!E$14,"")))</f>
        <v/>
      </c>
      <c r="F20" s="28" t="str">
        <f aca="false">IF(NOT(ISNUMBER(Costi!F30)),"",IF(Costi!$B$30="Fisso",Costi!F30,IF(AND(Costi!$B$30="Variabile",ISNUMBER(Costi!F$14),Costi!F$14&lt;&gt;0),Costi!F30/Costi!F$14,"")))</f>
        <v/>
      </c>
      <c r="G20" s="28" t="str">
        <f aca="false">IF(NOT(ISNUMBER(Costi!G30)),"",IF(Costi!$B$30="Fisso",Costi!G30,IF(AND(Costi!$B$30="Variabile",ISNUMBER(Costi!G$14),Costi!G$14&lt;&gt;0),Costi!G30/Costi!G$14,"")))</f>
        <v/>
      </c>
      <c r="H20" s="28" t="str">
        <f aca="false">IF(NOT(ISNUMBER(Costi!H30)),"",IF(Costi!$B$30="Fisso",Costi!H30,IF(AND(Costi!$B$30="Variabile",ISNUMBER(Costi!H$14),Costi!H$14&lt;&gt;0),Costi!H30/Costi!H$14,"")))</f>
        <v/>
      </c>
      <c r="I20" s="28" t="str">
        <f aca="false">IF(NOT(ISNUMBER(Costi!I30)),"",IF(Costi!$B$30="Fisso",Costi!I30,IF(AND(Costi!$B$30="Variabile",ISNUMBER(Costi!I$14),Costi!I$14&lt;&gt;0),Costi!I30/Costi!I$14,"")))</f>
        <v/>
      </c>
      <c r="J20" s="28" t="str">
        <f aca="false">IF(NOT(ISNUMBER(Costi!J30)),"",IF(Costi!$B$30="Fisso",Costi!J30,IF(AND(Costi!$B$30="Variabile",ISNUMBER(Costi!J$14),Costi!J$14&lt;&gt;0),Costi!J30/Costi!J$14,"")))</f>
        <v/>
      </c>
      <c r="K20" s="28" t="str">
        <f aca="false">IF(NOT(ISNUMBER(Costi!K30)),"",IF(Costi!$B$30="Fisso",Costi!K30,IF(AND(Costi!$B$30="Variabile",ISNUMBER(Costi!K$14),Costi!K$14&lt;&gt;0),Costi!K30/Costi!K$14,"")))</f>
        <v/>
      </c>
      <c r="L20" s="28" t="str">
        <f aca="false">IF(NOT(ISNUMBER(Costi!L30)),"",IF(Costi!$B$30="Fisso",Costi!L30,IF(AND(Costi!$B$30="Variabile",ISNUMBER(Costi!L$14),Costi!L$14&lt;&gt;0),Costi!L30/Costi!L$14,"")))</f>
        <v/>
      </c>
      <c r="M20" s="28" t="str">
        <f aca="false">IF(NOT(ISNUMBER(Costi!M30)),"",IF(Costi!$B$30="Fisso",Costi!M30,IF(AND(Costi!$B$30="Variabile",ISNUMBER(Costi!M$14),Costi!M$14&lt;&gt;0),Costi!M30/Costi!M$14,"")))</f>
        <v/>
      </c>
      <c r="N20" s="28" t="str">
        <f aca="false">IF(NOT(ISNUMBER(Costi!N30)),"",IF(Costi!$B$30="Fisso",Costi!N30,IF(AND(Costi!$B$30="Variabile",ISNUMBER(Costi!N$14),Costi!N$14&lt;&gt;0),Costi!N30/Costi!N$14,"")))</f>
        <v/>
      </c>
    </row>
    <row r="21" customFormat="false" ht="15" hidden="false" customHeight="false" outlineLevel="0" collapsed="false">
      <c r="A21" s="27" t="str">
        <f aca="false">Costi!A31&amp;""</f>
        <v/>
      </c>
      <c r="B21" s="28" t="str">
        <f aca="false">IF(COUNT(C21:N21)=0,"",MEDIAN(C21:N21))</f>
        <v/>
      </c>
      <c r="C21" s="28" t="str">
        <f aca="false">IF(NOT(ISNUMBER(Costi!C31)),"",IF(Costi!$B$31="Fisso",Costi!C31,IF(AND(Costi!$B$31="Variabile",ISNUMBER(Costi!C$14),Costi!C$14&lt;&gt;0),Costi!C31/Costi!C$14,"")))</f>
        <v/>
      </c>
      <c r="D21" s="28" t="str">
        <f aca="false">IF(NOT(ISNUMBER(Costi!D31)),"",IF(Costi!$B$31="Fisso",Costi!D31,IF(AND(Costi!$B$31="Variabile",ISNUMBER(Costi!D$14),Costi!D$14&lt;&gt;0),Costi!D31/Costi!D$14,"")))</f>
        <v/>
      </c>
      <c r="E21" s="28" t="str">
        <f aca="false">IF(NOT(ISNUMBER(Costi!E31)),"",IF(Costi!$B$31="Fisso",Costi!E31,IF(AND(Costi!$B$31="Variabile",ISNUMBER(Costi!E$14),Costi!E$14&lt;&gt;0),Costi!E31/Costi!E$14,"")))</f>
        <v/>
      </c>
      <c r="F21" s="28" t="str">
        <f aca="false">IF(NOT(ISNUMBER(Costi!F31)),"",IF(Costi!$B$31="Fisso",Costi!F31,IF(AND(Costi!$B$31="Variabile",ISNUMBER(Costi!F$14),Costi!F$14&lt;&gt;0),Costi!F31/Costi!F$14,"")))</f>
        <v/>
      </c>
      <c r="G21" s="28" t="str">
        <f aca="false">IF(NOT(ISNUMBER(Costi!G31)),"",IF(Costi!$B$31="Fisso",Costi!G31,IF(AND(Costi!$B$31="Variabile",ISNUMBER(Costi!G$14),Costi!G$14&lt;&gt;0),Costi!G31/Costi!G$14,"")))</f>
        <v/>
      </c>
      <c r="H21" s="28" t="str">
        <f aca="false">IF(NOT(ISNUMBER(Costi!H31)),"",IF(Costi!$B$31="Fisso",Costi!H31,IF(AND(Costi!$B$31="Variabile",ISNUMBER(Costi!H$14),Costi!H$14&lt;&gt;0),Costi!H31/Costi!H$14,"")))</f>
        <v/>
      </c>
      <c r="I21" s="28" t="str">
        <f aca="false">IF(NOT(ISNUMBER(Costi!I31)),"",IF(Costi!$B$31="Fisso",Costi!I31,IF(AND(Costi!$B$31="Variabile",ISNUMBER(Costi!I$14),Costi!I$14&lt;&gt;0),Costi!I31/Costi!I$14,"")))</f>
        <v/>
      </c>
      <c r="J21" s="28" t="str">
        <f aca="false">IF(NOT(ISNUMBER(Costi!J31)),"",IF(Costi!$B$31="Fisso",Costi!J31,IF(AND(Costi!$B$31="Variabile",ISNUMBER(Costi!J$14),Costi!J$14&lt;&gt;0),Costi!J31/Costi!J$14,"")))</f>
        <v/>
      </c>
      <c r="K21" s="28" t="str">
        <f aca="false">IF(NOT(ISNUMBER(Costi!K31)),"",IF(Costi!$B$31="Fisso",Costi!K31,IF(AND(Costi!$B$31="Variabile",ISNUMBER(Costi!K$14),Costi!K$14&lt;&gt;0),Costi!K31/Costi!K$14,"")))</f>
        <v/>
      </c>
      <c r="L21" s="28" t="str">
        <f aca="false">IF(NOT(ISNUMBER(Costi!L31)),"",IF(Costi!$B$31="Fisso",Costi!L31,IF(AND(Costi!$B$31="Variabile",ISNUMBER(Costi!L$14),Costi!L$14&lt;&gt;0),Costi!L31/Costi!L$14,"")))</f>
        <v/>
      </c>
      <c r="M21" s="28" t="str">
        <f aca="false">IF(NOT(ISNUMBER(Costi!M31)),"",IF(Costi!$B$31="Fisso",Costi!M31,IF(AND(Costi!$B$31="Variabile",ISNUMBER(Costi!M$14),Costi!M$14&lt;&gt;0),Costi!M31/Costi!M$14,"")))</f>
        <v/>
      </c>
      <c r="N21" s="28" t="str">
        <f aca="false">IF(NOT(ISNUMBER(Costi!N31)),"",IF(Costi!$B$31="Fisso",Costi!N31,IF(AND(Costi!$B$31="Variabile",ISNUMBER(Costi!N$14),Costi!N$14&lt;&gt;0),Costi!N31/Costi!N$14,"")))</f>
        <v/>
      </c>
    </row>
    <row r="22" customFormat="false" ht="15" hidden="false" customHeight="false" outlineLevel="0" collapsed="false">
      <c r="A22" s="27" t="str">
        <f aca="false">Costi!A32&amp;""</f>
        <v/>
      </c>
      <c r="B22" s="28" t="str">
        <f aca="false">IF(COUNT(C22:N22)=0,"",MEDIAN(C22:N22))</f>
        <v/>
      </c>
      <c r="C22" s="28" t="str">
        <f aca="false">IF(NOT(ISNUMBER(Costi!C32)),"",IF(Costi!$B$32="Fisso",Costi!C32,IF(AND(Costi!$B$32="Variabile",ISNUMBER(Costi!C$14),Costi!C$14&lt;&gt;0),Costi!C32/Costi!C$14,"")))</f>
        <v/>
      </c>
      <c r="D22" s="28" t="str">
        <f aca="false">IF(NOT(ISNUMBER(Costi!D32)),"",IF(Costi!$B$32="Fisso",Costi!D32,IF(AND(Costi!$B$32="Variabile",ISNUMBER(Costi!D$14),Costi!D$14&lt;&gt;0),Costi!D32/Costi!D$14,"")))</f>
        <v/>
      </c>
      <c r="E22" s="28" t="str">
        <f aca="false">IF(NOT(ISNUMBER(Costi!E32)),"",IF(Costi!$B$32="Fisso",Costi!E32,IF(AND(Costi!$B$32="Variabile",ISNUMBER(Costi!E$14),Costi!E$14&lt;&gt;0),Costi!E32/Costi!E$14,"")))</f>
        <v/>
      </c>
      <c r="F22" s="28" t="str">
        <f aca="false">IF(NOT(ISNUMBER(Costi!F32)),"",IF(Costi!$B$32="Fisso",Costi!F32,IF(AND(Costi!$B$32="Variabile",ISNUMBER(Costi!F$14),Costi!F$14&lt;&gt;0),Costi!F32/Costi!F$14,"")))</f>
        <v/>
      </c>
      <c r="G22" s="28" t="str">
        <f aca="false">IF(NOT(ISNUMBER(Costi!G32)),"",IF(Costi!$B$32="Fisso",Costi!G32,IF(AND(Costi!$B$32="Variabile",ISNUMBER(Costi!G$14),Costi!G$14&lt;&gt;0),Costi!G32/Costi!G$14,"")))</f>
        <v/>
      </c>
      <c r="H22" s="28" t="str">
        <f aca="false">IF(NOT(ISNUMBER(Costi!H32)),"",IF(Costi!$B$32="Fisso",Costi!H32,IF(AND(Costi!$B$32="Variabile",ISNUMBER(Costi!H$14),Costi!H$14&lt;&gt;0),Costi!H32/Costi!H$14,"")))</f>
        <v/>
      </c>
      <c r="I22" s="28" t="str">
        <f aca="false">IF(NOT(ISNUMBER(Costi!I32)),"",IF(Costi!$B$32="Fisso",Costi!I32,IF(AND(Costi!$B$32="Variabile",ISNUMBER(Costi!I$14),Costi!I$14&lt;&gt;0),Costi!I32/Costi!I$14,"")))</f>
        <v/>
      </c>
      <c r="J22" s="28" t="str">
        <f aca="false">IF(NOT(ISNUMBER(Costi!J32)),"",IF(Costi!$B$32="Fisso",Costi!J32,IF(AND(Costi!$B$32="Variabile",ISNUMBER(Costi!J$14),Costi!J$14&lt;&gt;0),Costi!J32/Costi!J$14,"")))</f>
        <v/>
      </c>
      <c r="K22" s="28" t="str">
        <f aca="false">IF(NOT(ISNUMBER(Costi!K32)),"",IF(Costi!$B$32="Fisso",Costi!K32,IF(AND(Costi!$B$32="Variabile",ISNUMBER(Costi!K$14),Costi!K$14&lt;&gt;0),Costi!K32/Costi!K$14,"")))</f>
        <v/>
      </c>
      <c r="L22" s="28" t="str">
        <f aca="false">IF(NOT(ISNUMBER(Costi!L32)),"",IF(Costi!$B$32="Fisso",Costi!L32,IF(AND(Costi!$B$32="Variabile",ISNUMBER(Costi!L$14),Costi!L$14&lt;&gt;0),Costi!L32/Costi!L$14,"")))</f>
        <v/>
      </c>
      <c r="M22" s="28" t="str">
        <f aca="false">IF(NOT(ISNUMBER(Costi!M32)),"",IF(Costi!$B$32="Fisso",Costi!M32,IF(AND(Costi!$B$32="Variabile",ISNUMBER(Costi!M$14),Costi!M$14&lt;&gt;0),Costi!M32/Costi!M$14,"")))</f>
        <v/>
      </c>
      <c r="N22" s="28" t="str">
        <f aca="false">IF(NOT(ISNUMBER(Costi!N32)),"",IF(Costi!$B$32="Fisso",Costi!N32,IF(AND(Costi!$B$32="Variabile",ISNUMBER(Costi!N$14),Costi!N$14&lt;&gt;0),Costi!N32/Costi!N$14,"")))</f>
        <v/>
      </c>
    </row>
    <row r="23" customFormat="false" ht="15" hidden="false" customHeight="false" outlineLevel="0" collapsed="false">
      <c r="A23" s="27" t="str">
        <f aca="false">Costi!A33&amp;""</f>
        <v/>
      </c>
      <c r="B23" s="28" t="str">
        <f aca="false">IF(COUNT(C23:N23)=0,"",MEDIAN(C23:N23))</f>
        <v/>
      </c>
      <c r="C23" s="28" t="str">
        <f aca="false">IF(NOT(ISNUMBER(Costi!C33)),"",IF(Costi!$B$33="Fisso",Costi!C33,IF(AND(Costi!$B$33="Variabile",ISNUMBER(Costi!C$14),Costi!C$14&lt;&gt;0),Costi!C33/Costi!C$14,"")))</f>
        <v/>
      </c>
      <c r="D23" s="28" t="str">
        <f aca="false">IF(NOT(ISNUMBER(Costi!D33)),"",IF(Costi!$B$33="Fisso",Costi!D33,IF(AND(Costi!$B$33="Variabile",ISNUMBER(Costi!D$14),Costi!D$14&lt;&gt;0),Costi!D33/Costi!D$14,"")))</f>
        <v/>
      </c>
      <c r="E23" s="28" t="str">
        <f aca="false">IF(NOT(ISNUMBER(Costi!E33)),"",IF(Costi!$B$33="Fisso",Costi!E33,IF(AND(Costi!$B$33="Variabile",ISNUMBER(Costi!E$14),Costi!E$14&lt;&gt;0),Costi!E33/Costi!E$14,"")))</f>
        <v/>
      </c>
      <c r="F23" s="28" t="str">
        <f aca="false">IF(NOT(ISNUMBER(Costi!F33)),"",IF(Costi!$B$33="Fisso",Costi!F33,IF(AND(Costi!$B$33="Variabile",ISNUMBER(Costi!F$14),Costi!F$14&lt;&gt;0),Costi!F33/Costi!F$14,"")))</f>
        <v/>
      </c>
      <c r="G23" s="28" t="str">
        <f aca="false">IF(NOT(ISNUMBER(Costi!G33)),"",IF(Costi!$B$33="Fisso",Costi!G33,IF(AND(Costi!$B$33="Variabile",ISNUMBER(Costi!G$14),Costi!G$14&lt;&gt;0),Costi!G33/Costi!G$14,"")))</f>
        <v/>
      </c>
      <c r="H23" s="28" t="str">
        <f aca="false">IF(NOT(ISNUMBER(Costi!H33)),"",IF(Costi!$B$33="Fisso",Costi!H33,IF(AND(Costi!$B$33="Variabile",ISNUMBER(Costi!H$14),Costi!H$14&lt;&gt;0),Costi!H33/Costi!H$14,"")))</f>
        <v/>
      </c>
      <c r="I23" s="28" t="str">
        <f aca="false">IF(NOT(ISNUMBER(Costi!I33)),"",IF(Costi!$B$33="Fisso",Costi!I33,IF(AND(Costi!$B$33="Variabile",ISNUMBER(Costi!I$14),Costi!I$14&lt;&gt;0),Costi!I33/Costi!I$14,"")))</f>
        <v/>
      </c>
      <c r="J23" s="28" t="str">
        <f aca="false">IF(NOT(ISNUMBER(Costi!J33)),"",IF(Costi!$B$33="Fisso",Costi!J33,IF(AND(Costi!$B$33="Variabile",ISNUMBER(Costi!J$14),Costi!J$14&lt;&gt;0),Costi!J33/Costi!J$14,"")))</f>
        <v/>
      </c>
      <c r="K23" s="28" t="str">
        <f aca="false">IF(NOT(ISNUMBER(Costi!K33)),"",IF(Costi!$B$33="Fisso",Costi!K33,IF(AND(Costi!$B$33="Variabile",ISNUMBER(Costi!K$14),Costi!K$14&lt;&gt;0),Costi!K33/Costi!K$14,"")))</f>
        <v/>
      </c>
      <c r="L23" s="28" t="str">
        <f aca="false">IF(NOT(ISNUMBER(Costi!L33)),"",IF(Costi!$B$33="Fisso",Costi!L33,IF(AND(Costi!$B$33="Variabile",ISNUMBER(Costi!L$14),Costi!L$14&lt;&gt;0),Costi!L33/Costi!L$14,"")))</f>
        <v/>
      </c>
      <c r="M23" s="28" t="str">
        <f aca="false">IF(NOT(ISNUMBER(Costi!M33)),"",IF(Costi!$B$33="Fisso",Costi!M33,IF(AND(Costi!$B$33="Variabile",ISNUMBER(Costi!M$14),Costi!M$14&lt;&gt;0),Costi!M33/Costi!M$14,"")))</f>
        <v/>
      </c>
      <c r="N23" s="28" t="str">
        <f aca="false">IF(NOT(ISNUMBER(Costi!N33)),"",IF(Costi!$B$33="Fisso",Costi!N33,IF(AND(Costi!$B$33="Variabile",ISNUMBER(Costi!N$14),Costi!N$14&lt;&gt;0),Costi!N33/Costi!N$14,"")))</f>
        <v/>
      </c>
    </row>
    <row r="24" customFormat="false" ht="15" hidden="false" customHeight="false" outlineLevel="0" collapsed="false">
      <c r="A24" s="27" t="str">
        <f aca="false">Costi!A34&amp;""</f>
        <v/>
      </c>
      <c r="B24" s="28" t="str">
        <f aca="false">IF(COUNT(C24:N24)=0,"",MEDIAN(C24:N24))</f>
        <v/>
      </c>
      <c r="C24" s="28" t="str">
        <f aca="false">IF(NOT(ISNUMBER(Costi!C34)),"",IF(Costi!$B$34="Fisso",Costi!C34,IF(AND(Costi!$B$34="Variabile",ISNUMBER(Costi!C$14),Costi!C$14&lt;&gt;0),Costi!C34/Costi!C$14,"")))</f>
        <v/>
      </c>
      <c r="D24" s="28" t="str">
        <f aca="false">IF(NOT(ISNUMBER(Costi!D34)),"",IF(Costi!$B$34="Fisso",Costi!D34,IF(AND(Costi!$B$34="Variabile",ISNUMBER(Costi!D$14),Costi!D$14&lt;&gt;0),Costi!D34/Costi!D$14,"")))</f>
        <v/>
      </c>
      <c r="E24" s="28" t="str">
        <f aca="false">IF(NOT(ISNUMBER(Costi!E34)),"",IF(Costi!$B$34="Fisso",Costi!E34,IF(AND(Costi!$B$34="Variabile",ISNUMBER(Costi!E$14),Costi!E$14&lt;&gt;0),Costi!E34/Costi!E$14,"")))</f>
        <v/>
      </c>
      <c r="F24" s="28" t="str">
        <f aca="false">IF(NOT(ISNUMBER(Costi!F34)),"",IF(Costi!$B$34="Fisso",Costi!F34,IF(AND(Costi!$B$34="Variabile",ISNUMBER(Costi!F$14),Costi!F$14&lt;&gt;0),Costi!F34/Costi!F$14,"")))</f>
        <v/>
      </c>
      <c r="G24" s="28" t="str">
        <f aca="false">IF(NOT(ISNUMBER(Costi!G34)),"",IF(Costi!$B$34="Fisso",Costi!G34,IF(AND(Costi!$B$34="Variabile",ISNUMBER(Costi!G$14),Costi!G$14&lt;&gt;0),Costi!G34/Costi!G$14,"")))</f>
        <v/>
      </c>
      <c r="H24" s="28" t="str">
        <f aca="false">IF(NOT(ISNUMBER(Costi!H34)),"",IF(Costi!$B$34="Fisso",Costi!H34,IF(AND(Costi!$B$34="Variabile",ISNUMBER(Costi!H$14),Costi!H$14&lt;&gt;0),Costi!H34/Costi!H$14,"")))</f>
        <v/>
      </c>
      <c r="I24" s="28" t="str">
        <f aca="false">IF(NOT(ISNUMBER(Costi!I34)),"",IF(Costi!$B$34="Fisso",Costi!I34,IF(AND(Costi!$B$34="Variabile",ISNUMBER(Costi!I$14),Costi!I$14&lt;&gt;0),Costi!I34/Costi!I$14,"")))</f>
        <v/>
      </c>
      <c r="J24" s="28" t="str">
        <f aca="false">IF(NOT(ISNUMBER(Costi!J34)),"",IF(Costi!$B$34="Fisso",Costi!J34,IF(AND(Costi!$B$34="Variabile",ISNUMBER(Costi!J$14),Costi!J$14&lt;&gt;0),Costi!J34/Costi!J$14,"")))</f>
        <v/>
      </c>
      <c r="K24" s="28" t="str">
        <f aca="false">IF(NOT(ISNUMBER(Costi!K34)),"",IF(Costi!$B$34="Fisso",Costi!K34,IF(AND(Costi!$B$34="Variabile",ISNUMBER(Costi!K$14),Costi!K$14&lt;&gt;0),Costi!K34/Costi!K$14,"")))</f>
        <v/>
      </c>
      <c r="L24" s="28" t="str">
        <f aca="false">IF(NOT(ISNUMBER(Costi!L34)),"",IF(Costi!$B$34="Fisso",Costi!L34,IF(AND(Costi!$B$34="Variabile",ISNUMBER(Costi!L$14),Costi!L$14&lt;&gt;0),Costi!L34/Costi!L$14,"")))</f>
        <v/>
      </c>
      <c r="M24" s="28" t="str">
        <f aca="false">IF(NOT(ISNUMBER(Costi!M34)),"",IF(Costi!$B$34="Fisso",Costi!M34,IF(AND(Costi!$B$34="Variabile",ISNUMBER(Costi!M$14),Costi!M$14&lt;&gt;0),Costi!M34/Costi!M$14,"")))</f>
        <v/>
      </c>
      <c r="N24" s="28" t="str">
        <f aca="false">IF(NOT(ISNUMBER(Costi!N34)),"",IF(Costi!$B$34="Fisso",Costi!N34,IF(AND(Costi!$B$34="Variabile",ISNUMBER(Costi!N$14),Costi!N$14&lt;&gt;0),Costi!N34/Costi!N$14,"")))</f>
        <v/>
      </c>
    </row>
    <row r="25" customFormat="false" ht="15" hidden="false" customHeight="false" outlineLevel="0" collapsed="false">
      <c r="A25" s="27" t="str">
        <f aca="false">Costi!A35&amp;""</f>
        <v/>
      </c>
      <c r="B25" s="28" t="str">
        <f aca="false">IF(COUNT(C25:N25)=0,"",MEDIAN(C25:N25))</f>
        <v/>
      </c>
      <c r="C25" s="28" t="str">
        <f aca="false">IF(NOT(ISNUMBER(Costi!C35)),"",IF(Costi!$B$35="Fisso",Costi!C35,IF(AND(Costi!$B$35="Variabile",ISNUMBER(Costi!C$14),Costi!C$14&lt;&gt;0),Costi!C35/Costi!C$14,"")))</f>
        <v/>
      </c>
      <c r="D25" s="28" t="str">
        <f aca="false">IF(NOT(ISNUMBER(Costi!D35)),"",IF(Costi!$B$35="Fisso",Costi!D35,IF(AND(Costi!$B$35="Variabile",ISNUMBER(Costi!D$14),Costi!D$14&lt;&gt;0),Costi!D35/Costi!D$14,"")))</f>
        <v/>
      </c>
      <c r="E25" s="28" t="str">
        <f aca="false">IF(NOT(ISNUMBER(Costi!E35)),"",IF(Costi!$B$35="Fisso",Costi!E35,IF(AND(Costi!$B$35="Variabile",ISNUMBER(Costi!E$14),Costi!E$14&lt;&gt;0),Costi!E35/Costi!E$14,"")))</f>
        <v/>
      </c>
      <c r="F25" s="28" t="str">
        <f aca="false">IF(NOT(ISNUMBER(Costi!F35)),"",IF(Costi!$B$35="Fisso",Costi!F35,IF(AND(Costi!$B$35="Variabile",ISNUMBER(Costi!F$14),Costi!F$14&lt;&gt;0),Costi!F35/Costi!F$14,"")))</f>
        <v/>
      </c>
      <c r="G25" s="28" t="str">
        <f aca="false">IF(NOT(ISNUMBER(Costi!G35)),"",IF(Costi!$B$35="Fisso",Costi!G35,IF(AND(Costi!$B$35="Variabile",ISNUMBER(Costi!G$14),Costi!G$14&lt;&gt;0),Costi!G35/Costi!G$14,"")))</f>
        <v/>
      </c>
      <c r="H25" s="28" t="str">
        <f aca="false">IF(NOT(ISNUMBER(Costi!H35)),"",IF(Costi!$B$35="Fisso",Costi!H35,IF(AND(Costi!$B$35="Variabile",ISNUMBER(Costi!H$14),Costi!H$14&lt;&gt;0),Costi!H35/Costi!H$14,"")))</f>
        <v/>
      </c>
      <c r="I25" s="28" t="str">
        <f aca="false">IF(NOT(ISNUMBER(Costi!I35)),"",IF(Costi!$B$35="Fisso",Costi!I35,IF(AND(Costi!$B$35="Variabile",ISNUMBER(Costi!I$14),Costi!I$14&lt;&gt;0),Costi!I35/Costi!I$14,"")))</f>
        <v/>
      </c>
      <c r="J25" s="28" t="str">
        <f aca="false">IF(NOT(ISNUMBER(Costi!J35)),"",IF(Costi!$B$35="Fisso",Costi!J35,IF(AND(Costi!$B$35="Variabile",ISNUMBER(Costi!J$14),Costi!J$14&lt;&gt;0),Costi!J35/Costi!J$14,"")))</f>
        <v/>
      </c>
      <c r="K25" s="28" t="str">
        <f aca="false">IF(NOT(ISNUMBER(Costi!K35)),"",IF(Costi!$B$35="Fisso",Costi!K35,IF(AND(Costi!$B$35="Variabile",ISNUMBER(Costi!K$14),Costi!K$14&lt;&gt;0),Costi!K35/Costi!K$14,"")))</f>
        <v/>
      </c>
      <c r="L25" s="28" t="str">
        <f aca="false">IF(NOT(ISNUMBER(Costi!L35)),"",IF(Costi!$B$35="Fisso",Costi!L35,IF(AND(Costi!$B$35="Variabile",ISNUMBER(Costi!L$14),Costi!L$14&lt;&gt;0),Costi!L35/Costi!L$14,"")))</f>
        <v/>
      </c>
      <c r="M25" s="28" t="str">
        <f aca="false">IF(NOT(ISNUMBER(Costi!M35)),"",IF(Costi!$B$35="Fisso",Costi!M35,IF(AND(Costi!$B$35="Variabile",ISNUMBER(Costi!M$14),Costi!M$14&lt;&gt;0),Costi!M35/Costi!M$14,"")))</f>
        <v/>
      </c>
      <c r="N25" s="28" t="str">
        <f aca="false">IF(NOT(ISNUMBER(Costi!N35)),"",IF(Costi!$B$35="Fisso",Costi!N35,IF(AND(Costi!$B$35="Variabile",ISNUMBER(Costi!N$14),Costi!N$14&lt;&gt;0),Costi!N35/Costi!N$14,"")))</f>
        <v/>
      </c>
    </row>
    <row r="26" customFormat="false" ht="15" hidden="false" customHeight="false" outlineLevel="0" collapsed="false">
      <c r="A26" s="27" t="str">
        <f aca="false">Costi!A36&amp;""</f>
        <v/>
      </c>
      <c r="B26" s="28" t="str">
        <f aca="false">IF(COUNT(C26:N26)=0,"",MEDIAN(C26:N26))</f>
        <v/>
      </c>
      <c r="C26" s="28" t="str">
        <f aca="false">IF(NOT(ISNUMBER(Costi!C36)),"",IF(Costi!$B$36="Fisso",Costi!C36,IF(AND(Costi!$B$36="Variabile",ISNUMBER(Costi!C$14),Costi!C$14&lt;&gt;0),Costi!C36/Costi!C$14,"")))</f>
        <v/>
      </c>
      <c r="D26" s="28" t="str">
        <f aca="false">IF(NOT(ISNUMBER(Costi!D36)),"",IF(Costi!$B$36="Fisso",Costi!D36,IF(AND(Costi!$B$36="Variabile",ISNUMBER(Costi!D$14),Costi!D$14&lt;&gt;0),Costi!D36/Costi!D$14,"")))</f>
        <v/>
      </c>
      <c r="E26" s="28" t="str">
        <f aca="false">IF(NOT(ISNUMBER(Costi!E36)),"",IF(Costi!$B$36="Fisso",Costi!E36,IF(AND(Costi!$B$36="Variabile",ISNUMBER(Costi!E$14),Costi!E$14&lt;&gt;0),Costi!E36/Costi!E$14,"")))</f>
        <v/>
      </c>
      <c r="F26" s="28" t="str">
        <f aca="false">IF(NOT(ISNUMBER(Costi!F36)),"",IF(Costi!$B$36="Fisso",Costi!F36,IF(AND(Costi!$B$36="Variabile",ISNUMBER(Costi!F$14),Costi!F$14&lt;&gt;0),Costi!F36/Costi!F$14,"")))</f>
        <v/>
      </c>
      <c r="G26" s="28" t="str">
        <f aca="false">IF(NOT(ISNUMBER(Costi!G36)),"",IF(Costi!$B$36="Fisso",Costi!G36,IF(AND(Costi!$B$36="Variabile",ISNUMBER(Costi!G$14),Costi!G$14&lt;&gt;0),Costi!G36/Costi!G$14,"")))</f>
        <v/>
      </c>
      <c r="H26" s="28" t="str">
        <f aca="false">IF(NOT(ISNUMBER(Costi!H36)),"",IF(Costi!$B$36="Fisso",Costi!H36,IF(AND(Costi!$B$36="Variabile",ISNUMBER(Costi!H$14),Costi!H$14&lt;&gt;0),Costi!H36/Costi!H$14,"")))</f>
        <v/>
      </c>
      <c r="I26" s="28" t="str">
        <f aca="false">IF(NOT(ISNUMBER(Costi!I36)),"",IF(Costi!$B$36="Fisso",Costi!I36,IF(AND(Costi!$B$36="Variabile",ISNUMBER(Costi!I$14),Costi!I$14&lt;&gt;0),Costi!I36/Costi!I$14,"")))</f>
        <v/>
      </c>
      <c r="J26" s="28" t="str">
        <f aca="false">IF(NOT(ISNUMBER(Costi!J36)),"",IF(Costi!$B$36="Fisso",Costi!J36,IF(AND(Costi!$B$36="Variabile",ISNUMBER(Costi!J$14),Costi!J$14&lt;&gt;0),Costi!J36/Costi!J$14,"")))</f>
        <v/>
      </c>
      <c r="K26" s="28" t="str">
        <f aca="false">IF(NOT(ISNUMBER(Costi!K36)),"",IF(Costi!$B$36="Fisso",Costi!K36,IF(AND(Costi!$B$36="Variabile",ISNUMBER(Costi!K$14),Costi!K$14&lt;&gt;0),Costi!K36/Costi!K$14,"")))</f>
        <v/>
      </c>
      <c r="L26" s="28" t="str">
        <f aca="false">IF(NOT(ISNUMBER(Costi!L36)),"",IF(Costi!$B$36="Fisso",Costi!L36,IF(AND(Costi!$B$36="Variabile",ISNUMBER(Costi!L$14),Costi!L$14&lt;&gt;0),Costi!L36/Costi!L$14,"")))</f>
        <v/>
      </c>
      <c r="M26" s="28" t="str">
        <f aca="false">IF(NOT(ISNUMBER(Costi!M36)),"",IF(Costi!$B$36="Fisso",Costi!M36,IF(AND(Costi!$B$36="Variabile",ISNUMBER(Costi!M$14),Costi!M$14&lt;&gt;0),Costi!M36/Costi!M$14,"")))</f>
        <v/>
      </c>
      <c r="N26" s="28" t="str">
        <f aca="false">IF(NOT(ISNUMBER(Costi!N36)),"",IF(Costi!$B$36="Fisso",Costi!N36,IF(AND(Costi!$B$36="Variabile",ISNUMBER(Costi!N$14),Costi!N$14&lt;&gt;0),Costi!N36/Costi!N$14,"")))</f>
        <v/>
      </c>
    </row>
    <row r="27" customFormat="false" ht="15" hidden="false" customHeight="false" outlineLevel="0" collapsed="false">
      <c r="A27" s="27" t="str">
        <f aca="false">Costi!A37&amp;""</f>
        <v/>
      </c>
      <c r="B27" s="28" t="str">
        <f aca="false">IF(COUNT(C27:N27)=0,"",MEDIAN(C27:N27))</f>
        <v/>
      </c>
      <c r="C27" s="28" t="str">
        <f aca="false">IF(NOT(ISNUMBER(Costi!C37)),"",IF(Costi!$B$37="Fisso",Costi!C37,IF(AND(Costi!$B$37="Variabile",ISNUMBER(Costi!C$14),Costi!C$14&lt;&gt;0),Costi!C37/Costi!C$14,"")))</f>
        <v/>
      </c>
      <c r="D27" s="28" t="str">
        <f aca="false">IF(NOT(ISNUMBER(Costi!D37)),"",IF(Costi!$B$37="Fisso",Costi!D37,IF(AND(Costi!$B$37="Variabile",ISNUMBER(Costi!D$14),Costi!D$14&lt;&gt;0),Costi!D37/Costi!D$14,"")))</f>
        <v/>
      </c>
      <c r="E27" s="28" t="str">
        <f aca="false">IF(NOT(ISNUMBER(Costi!E37)),"",IF(Costi!$B$37="Fisso",Costi!E37,IF(AND(Costi!$B$37="Variabile",ISNUMBER(Costi!E$14),Costi!E$14&lt;&gt;0),Costi!E37/Costi!E$14,"")))</f>
        <v/>
      </c>
      <c r="F27" s="28" t="str">
        <f aca="false">IF(NOT(ISNUMBER(Costi!F37)),"",IF(Costi!$B$37="Fisso",Costi!F37,IF(AND(Costi!$B$37="Variabile",ISNUMBER(Costi!F$14),Costi!F$14&lt;&gt;0),Costi!F37/Costi!F$14,"")))</f>
        <v/>
      </c>
      <c r="G27" s="28" t="str">
        <f aca="false">IF(NOT(ISNUMBER(Costi!G37)),"",IF(Costi!$B$37="Fisso",Costi!G37,IF(AND(Costi!$B$37="Variabile",ISNUMBER(Costi!G$14),Costi!G$14&lt;&gt;0),Costi!G37/Costi!G$14,"")))</f>
        <v/>
      </c>
      <c r="H27" s="28" t="str">
        <f aca="false">IF(NOT(ISNUMBER(Costi!H37)),"",IF(Costi!$B$37="Fisso",Costi!H37,IF(AND(Costi!$B$37="Variabile",ISNUMBER(Costi!H$14),Costi!H$14&lt;&gt;0),Costi!H37/Costi!H$14,"")))</f>
        <v/>
      </c>
      <c r="I27" s="28" t="str">
        <f aca="false">IF(NOT(ISNUMBER(Costi!I37)),"",IF(Costi!$B$37="Fisso",Costi!I37,IF(AND(Costi!$B$37="Variabile",ISNUMBER(Costi!I$14),Costi!I$14&lt;&gt;0),Costi!I37/Costi!I$14,"")))</f>
        <v/>
      </c>
      <c r="J27" s="28" t="str">
        <f aca="false">IF(NOT(ISNUMBER(Costi!J37)),"",IF(Costi!$B$37="Fisso",Costi!J37,IF(AND(Costi!$B$37="Variabile",ISNUMBER(Costi!J$14),Costi!J$14&lt;&gt;0),Costi!J37/Costi!J$14,"")))</f>
        <v/>
      </c>
      <c r="K27" s="28" t="str">
        <f aca="false">IF(NOT(ISNUMBER(Costi!K37)),"",IF(Costi!$B$37="Fisso",Costi!K37,IF(AND(Costi!$B$37="Variabile",ISNUMBER(Costi!K$14),Costi!K$14&lt;&gt;0),Costi!K37/Costi!K$14,"")))</f>
        <v/>
      </c>
      <c r="L27" s="28" t="str">
        <f aca="false">IF(NOT(ISNUMBER(Costi!L37)),"",IF(Costi!$B$37="Fisso",Costi!L37,IF(AND(Costi!$B$37="Variabile",ISNUMBER(Costi!L$14),Costi!L$14&lt;&gt;0),Costi!L37/Costi!L$14,"")))</f>
        <v/>
      </c>
      <c r="M27" s="28" t="str">
        <f aca="false">IF(NOT(ISNUMBER(Costi!M37)),"",IF(Costi!$B$37="Fisso",Costi!M37,IF(AND(Costi!$B$37="Variabile",ISNUMBER(Costi!M$14),Costi!M$14&lt;&gt;0),Costi!M37/Costi!M$14,"")))</f>
        <v/>
      </c>
      <c r="N27" s="28" t="str">
        <f aca="false">IF(NOT(ISNUMBER(Costi!N37)),"",IF(Costi!$B$37="Fisso",Costi!N37,IF(AND(Costi!$B$37="Variabile",ISNUMBER(Costi!N$14),Costi!N$14&lt;&gt;0),Costi!N37/Costi!N$14,"")))</f>
        <v/>
      </c>
    </row>
    <row r="28" customFormat="false" ht="15" hidden="false" customHeight="false" outlineLevel="0" collapsed="false">
      <c r="A28" s="27" t="str">
        <f aca="false">Costi!A38&amp;""</f>
        <v/>
      </c>
      <c r="B28" s="28" t="str">
        <f aca="false">IF(COUNT(C28:N28)=0,"",MEDIAN(C28:N28))</f>
        <v/>
      </c>
      <c r="C28" s="28" t="str">
        <f aca="false">IF(NOT(ISNUMBER(Costi!C38)),"",IF(Costi!$B$38="Fisso",Costi!C38,IF(AND(Costi!$B$38="Variabile",ISNUMBER(Costi!C$14),Costi!C$14&lt;&gt;0),Costi!C38/Costi!C$14,"")))</f>
        <v/>
      </c>
      <c r="D28" s="28" t="str">
        <f aca="false">IF(NOT(ISNUMBER(Costi!D38)),"",IF(Costi!$B$38="Fisso",Costi!D38,IF(AND(Costi!$B$38="Variabile",ISNUMBER(Costi!D$14),Costi!D$14&lt;&gt;0),Costi!D38/Costi!D$14,"")))</f>
        <v/>
      </c>
      <c r="E28" s="28" t="str">
        <f aca="false">IF(NOT(ISNUMBER(Costi!E38)),"",IF(Costi!$B$38="Fisso",Costi!E38,IF(AND(Costi!$B$38="Variabile",ISNUMBER(Costi!E$14),Costi!E$14&lt;&gt;0),Costi!E38/Costi!E$14,"")))</f>
        <v/>
      </c>
      <c r="F28" s="28" t="str">
        <f aca="false">IF(NOT(ISNUMBER(Costi!F38)),"",IF(Costi!$B$38="Fisso",Costi!F38,IF(AND(Costi!$B$38="Variabile",ISNUMBER(Costi!F$14),Costi!F$14&lt;&gt;0),Costi!F38/Costi!F$14,"")))</f>
        <v/>
      </c>
      <c r="G28" s="28" t="str">
        <f aca="false">IF(NOT(ISNUMBER(Costi!G38)),"",IF(Costi!$B$38="Fisso",Costi!G38,IF(AND(Costi!$B$38="Variabile",ISNUMBER(Costi!G$14),Costi!G$14&lt;&gt;0),Costi!G38/Costi!G$14,"")))</f>
        <v/>
      </c>
      <c r="H28" s="28" t="str">
        <f aca="false">IF(NOT(ISNUMBER(Costi!H38)),"",IF(Costi!$B$38="Fisso",Costi!H38,IF(AND(Costi!$B$38="Variabile",ISNUMBER(Costi!H$14),Costi!H$14&lt;&gt;0),Costi!H38/Costi!H$14,"")))</f>
        <v/>
      </c>
      <c r="I28" s="28" t="str">
        <f aca="false">IF(NOT(ISNUMBER(Costi!I38)),"",IF(Costi!$B$38="Fisso",Costi!I38,IF(AND(Costi!$B$38="Variabile",ISNUMBER(Costi!I$14),Costi!I$14&lt;&gt;0),Costi!I38/Costi!I$14,"")))</f>
        <v/>
      </c>
      <c r="J28" s="28" t="str">
        <f aca="false">IF(NOT(ISNUMBER(Costi!J38)),"",IF(Costi!$B$38="Fisso",Costi!J38,IF(AND(Costi!$B$38="Variabile",ISNUMBER(Costi!J$14),Costi!J$14&lt;&gt;0),Costi!J38/Costi!J$14,"")))</f>
        <v/>
      </c>
      <c r="K28" s="28" t="str">
        <f aca="false">IF(NOT(ISNUMBER(Costi!K38)),"",IF(Costi!$B$38="Fisso",Costi!K38,IF(AND(Costi!$B$38="Variabile",ISNUMBER(Costi!K$14),Costi!K$14&lt;&gt;0),Costi!K38/Costi!K$14,"")))</f>
        <v/>
      </c>
      <c r="L28" s="28" t="str">
        <f aca="false">IF(NOT(ISNUMBER(Costi!L38)),"",IF(Costi!$B$38="Fisso",Costi!L38,IF(AND(Costi!$B$38="Variabile",ISNUMBER(Costi!L$14),Costi!L$14&lt;&gt;0),Costi!L38/Costi!L$14,"")))</f>
        <v/>
      </c>
      <c r="M28" s="28" t="str">
        <f aca="false">IF(NOT(ISNUMBER(Costi!M38)),"",IF(Costi!$B$38="Fisso",Costi!M38,IF(AND(Costi!$B$38="Variabile",ISNUMBER(Costi!M$14),Costi!M$14&lt;&gt;0),Costi!M38/Costi!M$14,"")))</f>
        <v/>
      </c>
      <c r="N28" s="28" t="str">
        <f aca="false">IF(NOT(ISNUMBER(Costi!N38)),"",IF(Costi!$B$38="Fisso",Costi!N38,IF(AND(Costi!$B$38="Variabile",ISNUMBER(Costi!N$14),Costi!N$14&lt;&gt;0),Costi!N38/Costi!N$14,"")))</f>
        <v/>
      </c>
    </row>
    <row r="29" customFormat="false" ht="15" hidden="false" customHeight="false" outlineLevel="0" collapsed="false">
      <c r="A29" s="27" t="str">
        <f aca="false">Costi!A39&amp;""</f>
        <v/>
      </c>
      <c r="B29" s="28" t="str">
        <f aca="false">IF(COUNT(C29:N29)=0,"",MEDIAN(C29:N29))</f>
        <v/>
      </c>
      <c r="C29" s="28" t="str">
        <f aca="false">IF(NOT(ISNUMBER(Costi!C39)),"",IF(Costi!$B$39="Fisso",Costi!C39,IF(AND(Costi!$B$39="Variabile",ISNUMBER(Costi!C$14),Costi!C$14&lt;&gt;0),Costi!C39/Costi!C$14,"")))</f>
        <v/>
      </c>
      <c r="D29" s="28" t="str">
        <f aca="false">IF(NOT(ISNUMBER(Costi!D39)),"",IF(Costi!$B$39="Fisso",Costi!D39,IF(AND(Costi!$B$39="Variabile",ISNUMBER(Costi!D$14),Costi!D$14&lt;&gt;0),Costi!D39/Costi!D$14,"")))</f>
        <v/>
      </c>
      <c r="E29" s="28" t="str">
        <f aca="false">IF(NOT(ISNUMBER(Costi!E39)),"",IF(Costi!$B$39="Fisso",Costi!E39,IF(AND(Costi!$B$39="Variabile",ISNUMBER(Costi!E$14),Costi!E$14&lt;&gt;0),Costi!E39/Costi!E$14,"")))</f>
        <v/>
      </c>
      <c r="F29" s="28" t="str">
        <f aca="false">IF(NOT(ISNUMBER(Costi!F39)),"",IF(Costi!$B$39="Fisso",Costi!F39,IF(AND(Costi!$B$39="Variabile",ISNUMBER(Costi!F$14),Costi!F$14&lt;&gt;0),Costi!F39/Costi!F$14,"")))</f>
        <v/>
      </c>
      <c r="G29" s="28" t="str">
        <f aca="false">IF(NOT(ISNUMBER(Costi!G39)),"",IF(Costi!$B$39="Fisso",Costi!G39,IF(AND(Costi!$B$39="Variabile",ISNUMBER(Costi!G$14),Costi!G$14&lt;&gt;0),Costi!G39/Costi!G$14,"")))</f>
        <v/>
      </c>
      <c r="H29" s="28" t="str">
        <f aca="false">IF(NOT(ISNUMBER(Costi!H39)),"",IF(Costi!$B$39="Fisso",Costi!H39,IF(AND(Costi!$B$39="Variabile",ISNUMBER(Costi!H$14),Costi!H$14&lt;&gt;0),Costi!H39/Costi!H$14,"")))</f>
        <v/>
      </c>
      <c r="I29" s="28" t="str">
        <f aca="false">IF(NOT(ISNUMBER(Costi!I39)),"",IF(Costi!$B$39="Fisso",Costi!I39,IF(AND(Costi!$B$39="Variabile",ISNUMBER(Costi!I$14),Costi!I$14&lt;&gt;0),Costi!I39/Costi!I$14,"")))</f>
        <v/>
      </c>
      <c r="J29" s="28" t="str">
        <f aca="false">IF(NOT(ISNUMBER(Costi!J39)),"",IF(Costi!$B$39="Fisso",Costi!J39,IF(AND(Costi!$B$39="Variabile",ISNUMBER(Costi!J$14),Costi!J$14&lt;&gt;0),Costi!J39/Costi!J$14,"")))</f>
        <v/>
      </c>
      <c r="K29" s="28" t="str">
        <f aca="false">IF(NOT(ISNUMBER(Costi!K39)),"",IF(Costi!$B$39="Fisso",Costi!K39,IF(AND(Costi!$B$39="Variabile",ISNUMBER(Costi!K$14),Costi!K$14&lt;&gt;0),Costi!K39/Costi!K$14,"")))</f>
        <v/>
      </c>
      <c r="L29" s="28" t="str">
        <f aca="false">IF(NOT(ISNUMBER(Costi!L39)),"",IF(Costi!$B$39="Fisso",Costi!L39,IF(AND(Costi!$B$39="Variabile",ISNUMBER(Costi!L$14),Costi!L$14&lt;&gt;0),Costi!L39/Costi!L$14,"")))</f>
        <v/>
      </c>
      <c r="M29" s="28" t="str">
        <f aca="false">IF(NOT(ISNUMBER(Costi!M39)),"",IF(Costi!$B$39="Fisso",Costi!M39,IF(AND(Costi!$B$39="Variabile",ISNUMBER(Costi!M$14),Costi!M$14&lt;&gt;0),Costi!M39/Costi!M$14,"")))</f>
        <v/>
      </c>
      <c r="N29" s="28" t="str">
        <f aca="false">IF(NOT(ISNUMBER(Costi!N39)),"",IF(Costi!$B$39="Fisso",Costi!N39,IF(AND(Costi!$B$39="Variabile",ISNUMBER(Costi!N$14),Costi!N$14&lt;&gt;0),Costi!N39/Costi!N$14,"")))</f>
        <v/>
      </c>
    </row>
    <row r="30" customFormat="false" ht="15" hidden="false" customHeight="false" outlineLevel="0" collapsed="false">
      <c r="A30" s="27" t="str">
        <f aca="false">Costi!A40&amp;""</f>
        <v/>
      </c>
      <c r="B30" s="28" t="str">
        <f aca="false">IF(COUNT(C30:N30)=0,"",MEDIAN(C30:N30))</f>
        <v/>
      </c>
      <c r="C30" s="28" t="str">
        <f aca="false">IF(NOT(ISNUMBER(Costi!C40)),"",IF(Costi!$B$40="Fisso",Costi!C40,IF(AND(Costi!$B$40="Variabile",ISNUMBER(Costi!C$14),Costi!C$14&lt;&gt;0),Costi!C40/Costi!C$14,"")))</f>
        <v/>
      </c>
      <c r="D30" s="28" t="str">
        <f aca="false">IF(NOT(ISNUMBER(Costi!D40)),"",IF(Costi!$B$40="Fisso",Costi!D40,IF(AND(Costi!$B$40="Variabile",ISNUMBER(Costi!D$14),Costi!D$14&lt;&gt;0),Costi!D40/Costi!D$14,"")))</f>
        <v/>
      </c>
      <c r="E30" s="28" t="str">
        <f aca="false">IF(NOT(ISNUMBER(Costi!E40)),"",IF(Costi!$B$40="Fisso",Costi!E40,IF(AND(Costi!$B$40="Variabile",ISNUMBER(Costi!E$14),Costi!E$14&lt;&gt;0),Costi!E40/Costi!E$14,"")))</f>
        <v/>
      </c>
      <c r="F30" s="28" t="str">
        <f aca="false">IF(NOT(ISNUMBER(Costi!F40)),"",IF(Costi!$B$40="Fisso",Costi!F40,IF(AND(Costi!$B$40="Variabile",ISNUMBER(Costi!F$14),Costi!F$14&lt;&gt;0),Costi!F40/Costi!F$14,"")))</f>
        <v/>
      </c>
      <c r="G30" s="28" t="str">
        <f aca="false">IF(NOT(ISNUMBER(Costi!G40)),"",IF(Costi!$B$40="Fisso",Costi!G40,IF(AND(Costi!$B$40="Variabile",ISNUMBER(Costi!G$14),Costi!G$14&lt;&gt;0),Costi!G40/Costi!G$14,"")))</f>
        <v/>
      </c>
      <c r="H30" s="28" t="str">
        <f aca="false">IF(NOT(ISNUMBER(Costi!H40)),"",IF(Costi!$B$40="Fisso",Costi!H40,IF(AND(Costi!$B$40="Variabile",ISNUMBER(Costi!H$14),Costi!H$14&lt;&gt;0),Costi!H40/Costi!H$14,"")))</f>
        <v/>
      </c>
      <c r="I30" s="28" t="str">
        <f aca="false">IF(NOT(ISNUMBER(Costi!I40)),"",IF(Costi!$B$40="Fisso",Costi!I40,IF(AND(Costi!$B$40="Variabile",ISNUMBER(Costi!I$14),Costi!I$14&lt;&gt;0),Costi!I40/Costi!I$14,"")))</f>
        <v/>
      </c>
      <c r="J30" s="28" t="str">
        <f aca="false">IF(NOT(ISNUMBER(Costi!J40)),"",IF(Costi!$B$40="Fisso",Costi!J40,IF(AND(Costi!$B$40="Variabile",ISNUMBER(Costi!J$14),Costi!J$14&lt;&gt;0),Costi!J40/Costi!J$14,"")))</f>
        <v/>
      </c>
      <c r="K30" s="28" t="str">
        <f aca="false">IF(NOT(ISNUMBER(Costi!K40)),"",IF(Costi!$B$40="Fisso",Costi!K40,IF(AND(Costi!$B$40="Variabile",ISNUMBER(Costi!K$14),Costi!K$14&lt;&gt;0),Costi!K40/Costi!K$14,"")))</f>
        <v/>
      </c>
      <c r="L30" s="28" t="str">
        <f aca="false">IF(NOT(ISNUMBER(Costi!L40)),"",IF(Costi!$B$40="Fisso",Costi!L40,IF(AND(Costi!$B$40="Variabile",ISNUMBER(Costi!L$14),Costi!L$14&lt;&gt;0),Costi!L40/Costi!L$14,"")))</f>
        <v/>
      </c>
      <c r="M30" s="28" t="str">
        <f aca="false">IF(NOT(ISNUMBER(Costi!M40)),"",IF(Costi!$B$40="Fisso",Costi!M40,IF(AND(Costi!$B$40="Variabile",ISNUMBER(Costi!M$14),Costi!M$14&lt;&gt;0),Costi!M40/Costi!M$14,"")))</f>
        <v/>
      </c>
      <c r="N30" s="28" t="str">
        <f aca="false">IF(NOT(ISNUMBER(Costi!N40)),"",IF(Costi!$B$40="Fisso",Costi!N40,IF(AND(Costi!$B$40="Variabile",ISNUMBER(Costi!N$14),Costi!N$14&lt;&gt;0),Costi!N40/Costi!N$14,"")))</f>
        <v/>
      </c>
    </row>
    <row r="33" customFormat="false" ht="15" hidden="false" customHeight="false" outlineLevel="0" collapsed="false">
      <c r="A33" s="3" t="s">
        <v>67</v>
      </c>
    </row>
    <row r="34" customFormat="false" ht="15" hidden="false" customHeight="false" outlineLevel="0" collapsed="false">
      <c r="A34" s="27" t="str">
        <f aca="false">Costi!A16&amp;""</f>
        <v>Merci</v>
      </c>
      <c r="C34" s="28" t="n">
        <f aca="false">IF(AND(ISNUMBER(C6),COUNT(D6:N6)&gt;=4),MEDIAN(D6:N6),"")</f>
        <v>0.3</v>
      </c>
      <c r="D34" s="28" t="n">
        <f aca="false">IF(AND(ISNUMBER(D6),COUNT(C6)+COUNT(E6:N6)&gt;=4),MEDIAN(C6,E6:N6),"")</f>
        <v>0.3</v>
      </c>
      <c r="E34" s="28" t="n">
        <f aca="false">IF(AND(ISNUMBER(E6),COUNT(C6:D6)+COUNT(F6:N6)&gt;=4),MEDIAN(C6:D6,F6:N6),"")</f>
        <v>0.3</v>
      </c>
      <c r="F34" s="28" t="n">
        <f aca="false">IF(AND(ISNUMBER(F6),COUNT(C6:E6)+COUNT(G6:N6)&gt;=4),MEDIAN(C6:E6,G6:N6),"")</f>
        <v>0.3</v>
      </c>
      <c r="G34" s="28" t="n">
        <f aca="false">IF(AND(ISNUMBER(G6),COUNT(C6:F6)+COUNT(H6:N6)&gt;=4),MEDIAN(C6:F6,H6:N6),"")</f>
        <v>0.3</v>
      </c>
      <c r="H34" s="28" t="n">
        <f aca="false">IF(AND(ISNUMBER(H6),COUNT(C6:G6)+COUNT(I6:N6)&gt;=4),MEDIAN(C6:G6,I6:N6),"")</f>
        <v>0.3</v>
      </c>
      <c r="I34" s="28" t="n">
        <f aca="false">IF(AND(ISNUMBER(I6),COUNT(C6:H6)+COUNT(J6:N6)&gt;=4),MEDIAN(C6:H6,J6:N6),"")</f>
        <v>0.3</v>
      </c>
      <c r="J34" s="28" t="n">
        <f aca="false">IF(AND(ISNUMBER(J6),COUNT(C6:I6)+COUNT(K6:N6)&gt;=4),MEDIAN(C6:I6,K6:N6),"")</f>
        <v>0.3</v>
      </c>
      <c r="K34" s="28" t="n">
        <f aca="false">IF(AND(ISNUMBER(K6),COUNT(C6:J6)+COUNT(L6:N6)&gt;=4),MEDIAN(C6:J6,L6:N6),"")</f>
        <v>0.3</v>
      </c>
      <c r="L34" s="28" t="n">
        <f aca="false">IF(AND(ISNUMBER(L6),COUNT(C6:K6)+COUNT(M6:N6)&gt;=4),MEDIAN(C6:K6,M6:N6),"")</f>
        <v>0.3</v>
      </c>
      <c r="M34" s="28" t="n">
        <f aca="false">IF(AND(ISNUMBER(M6),COUNT(C6:L6)+COUNT(N6)&gt;=4),MEDIAN(C6:L6,N6),"")</f>
        <v>0.3</v>
      </c>
      <c r="N34" s="28" t="n">
        <f aca="false">IF(AND(ISNUMBER(N6),COUNT(C6:M6)&gt;=4),MEDIAN(C6:M6),"")</f>
        <v>0.3</v>
      </c>
    </row>
    <row r="35" customFormat="false" ht="15" hidden="false" customHeight="false" outlineLevel="0" collapsed="false">
      <c r="A35" s="27" t="str">
        <f aca="false">Costi!A17&amp;""</f>
        <v>Imballaggi</v>
      </c>
      <c r="C35" s="28" t="n">
        <f aca="false">IF(AND(ISNUMBER(C7),COUNT(D7:N7)&gt;=4),MEDIAN(D7:N7),"")</f>
        <v>0.02</v>
      </c>
      <c r="D35" s="28" t="n">
        <f aca="false">IF(AND(ISNUMBER(D7),COUNT(C7)+COUNT(E7:N7)&gt;=4),MEDIAN(C7,E7:N7),"")</f>
        <v>0.02</v>
      </c>
      <c r="E35" s="28" t="n">
        <f aca="false">IF(AND(ISNUMBER(E7),COUNT(C7:D7)+COUNT(F7:N7)&gt;=4),MEDIAN(C7:D7,F7:N7),"")</f>
        <v>0.02</v>
      </c>
      <c r="F35" s="28" t="n">
        <f aca="false">IF(AND(ISNUMBER(F7),COUNT(C7:E7)+COUNT(G7:N7)&gt;=4),MEDIAN(C7:E7,G7:N7),"")</f>
        <v>0.02</v>
      </c>
      <c r="G35" s="28" t="n">
        <f aca="false">IF(AND(ISNUMBER(G7),COUNT(C7:F7)+COUNT(H7:N7)&gt;=4),MEDIAN(C7:F7,H7:N7),"")</f>
        <v>0.02</v>
      </c>
      <c r="H35" s="28" t="n">
        <f aca="false">IF(AND(ISNUMBER(H7),COUNT(C7:G7)+COUNT(I7:N7)&gt;=4),MEDIAN(C7:G7,I7:N7),"")</f>
        <v>0.02</v>
      </c>
      <c r="I35" s="28" t="n">
        <f aca="false">IF(AND(ISNUMBER(I7),COUNT(C7:H7)+COUNT(J7:N7)&gt;=4),MEDIAN(C7:H7,J7:N7),"")</f>
        <v>0.02</v>
      </c>
      <c r="J35" s="28" t="n">
        <f aca="false">IF(AND(ISNUMBER(J7),COUNT(C7:I7)+COUNT(K7:N7)&gt;=4),MEDIAN(C7:I7,K7:N7),"")</f>
        <v>0.02</v>
      </c>
      <c r="K35" s="28" t="n">
        <f aca="false">IF(AND(ISNUMBER(K7),COUNT(C7:J7)+COUNT(L7:N7)&gt;=4),MEDIAN(C7:J7,L7:N7),"")</f>
        <v>0.02</v>
      </c>
      <c r="L35" s="28" t="n">
        <f aca="false">IF(AND(ISNUMBER(L7),COUNT(C7:K7)+COUNT(M7:N7)&gt;=4),MEDIAN(C7:K7,M7:N7),"")</f>
        <v>0.02</v>
      </c>
      <c r="M35" s="28" t="n">
        <f aca="false">IF(AND(ISNUMBER(M7),COUNT(C7:L7)+COUNT(N7)&gt;=4),MEDIAN(C7:L7,N7),"")</f>
        <v>0.02</v>
      </c>
      <c r="N35" s="28" t="n">
        <f aca="false">IF(AND(ISNUMBER(N7),COUNT(C7:M7)&gt;=4),MEDIAN(C7:M7),"")</f>
        <v>0.02</v>
      </c>
    </row>
    <row r="36" customFormat="false" ht="15" hidden="false" customHeight="false" outlineLevel="0" collapsed="false">
      <c r="A36" s="27" t="str">
        <f aca="false">Costi!A18&amp;""</f>
        <v>Trasporti in uscita</v>
      </c>
      <c r="C36" s="28" t="n">
        <f aca="false">IF(AND(ISNUMBER(C8),COUNT(D8:N8)&gt;=4),MEDIAN(D8:N8),"")</f>
        <v>0.04</v>
      </c>
      <c r="D36" s="28" t="n">
        <f aca="false">IF(AND(ISNUMBER(D8),COUNT(C8)+COUNT(E8:N8)&gt;=4),MEDIAN(C8,E8:N8),"")</f>
        <v>0.04</v>
      </c>
      <c r="E36" s="28" t="n">
        <f aca="false">IF(AND(ISNUMBER(E8),COUNT(C8:D8)+COUNT(F8:N8)&gt;=4),MEDIAN(C8:D8,F8:N8),"")</f>
        <v>0.04</v>
      </c>
      <c r="F36" s="28" t="n">
        <f aca="false">IF(AND(ISNUMBER(F8),COUNT(C8:E8)+COUNT(G8:N8)&gt;=4),MEDIAN(C8:E8,G8:N8),"")</f>
        <v>0.04</v>
      </c>
      <c r="G36" s="28" t="n">
        <f aca="false">IF(AND(ISNUMBER(G8),COUNT(C8:F8)+COUNT(H8:N8)&gt;=4),MEDIAN(C8:F8,H8:N8),"")</f>
        <v>0.04</v>
      </c>
      <c r="H36" s="28" t="n">
        <f aca="false">IF(AND(ISNUMBER(H8),COUNT(C8:G8)+COUNT(I8:N8)&gt;=4),MEDIAN(C8:G8,I8:N8),"")</f>
        <v>0.04</v>
      </c>
      <c r="I36" s="28" t="n">
        <f aca="false">IF(AND(ISNUMBER(I8),COUNT(C8:H8)+COUNT(J8:N8)&gt;=4),MEDIAN(C8:H8,J8:N8),"")</f>
        <v>0.04</v>
      </c>
      <c r="J36" s="28" t="n">
        <f aca="false">IF(AND(ISNUMBER(J8),COUNT(C8:I8)+COUNT(K8:N8)&gt;=4),MEDIAN(C8:I8,K8:N8),"")</f>
        <v>0.04</v>
      </c>
      <c r="K36" s="28" t="n">
        <f aca="false">IF(AND(ISNUMBER(K8),COUNT(C8:J8)+COUNT(L8:N8)&gt;=4),MEDIAN(C8:J8,L8:N8),"")</f>
        <v>0.04</v>
      </c>
      <c r="L36" s="28" t="n">
        <f aca="false">IF(AND(ISNUMBER(L8),COUNT(C8:K8)+COUNT(M8:N8)&gt;=4),MEDIAN(C8:K8,M8:N8),"")</f>
        <v>0.04</v>
      </c>
      <c r="M36" s="28" t="n">
        <f aca="false">IF(AND(ISNUMBER(M8),COUNT(C8:L8)+COUNT(N8)&gt;=4),MEDIAN(C8:L8,N8),"")</f>
        <v>0.04</v>
      </c>
      <c r="N36" s="28" t="n">
        <f aca="false">IF(AND(ISNUMBER(N8),COUNT(C8:M8)&gt;=4),MEDIAN(C8:M8),"")</f>
        <v>0.04</v>
      </c>
    </row>
    <row r="37" customFormat="false" ht="15" hidden="false" customHeight="false" outlineLevel="0" collapsed="false">
      <c r="A37" s="27" t="str">
        <f aca="false">Costi!A19&amp;""</f>
        <v>Provvigioni agenti</v>
      </c>
      <c r="C37" s="28" t="n">
        <f aca="false">IF(AND(ISNUMBER(C9),COUNT(D9:N9)&gt;=4),MEDIAN(D9:N9),"")</f>
        <v>0.03</v>
      </c>
      <c r="D37" s="28" t="n">
        <f aca="false">IF(AND(ISNUMBER(D9),COUNT(C9)+COUNT(E9:N9)&gt;=4),MEDIAN(C9,E9:N9),"")</f>
        <v>0.03</v>
      </c>
      <c r="E37" s="28" t="n">
        <f aca="false">IF(AND(ISNUMBER(E9),COUNT(C9:D9)+COUNT(F9:N9)&gt;=4),MEDIAN(C9:D9,F9:N9),"")</f>
        <v>0.03</v>
      </c>
      <c r="F37" s="28" t="n">
        <f aca="false">IF(AND(ISNUMBER(F9),COUNT(C9:E9)+COUNT(G9:N9)&gt;=4),MEDIAN(C9:E9,G9:N9),"")</f>
        <v>0.03</v>
      </c>
      <c r="G37" s="28" t="n">
        <f aca="false">IF(AND(ISNUMBER(G9),COUNT(C9:F9)+COUNT(H9:N9)&gt;=4),MEDIAN(C9:F9,H9:N9),"")</f>
        <v>0.03</v>
      </c>
      <c r="H37" s="28" t="n">
        <f aca="false">IF(AND(ISNUMBER(H9),COUNT(C9:G9)+COUNT(I9:N9)&gt;=4),MEDIAN(C9:G9,I9:N9),"")</f>
        <v>0.03</v>
      </c>
      <c r="I37" s="28" t="n">
        <f aca="false">IF(AND(ISNUMBER(I9),COUNT(C9:H9)+COUNT(J9:N9)&gt;=4),MEDIAN(C9:H9,J9:N9),"")</f>
        <v>0.03</v>
      </c>
      <c r="J37" s="28" t="n">
        <f aca="false">IF(AND(ISNUMBER(J9),COUNT(C9:I9)+COUNT(K9:N9)&gt;=4),MEDIAN(C9:I9,K9:N9),"")</f>
        <v>0.03</v>
      </c>
      <c r="K37" s="28" t="n">
        <f aca="false">IF(AND(ISNUMBER(K9),COUNT(C9:J9)+COUNT(L9:N9)&gt;=4),MEDIAN(C9:J9,L9:N9),"")</f>
        <v>0.03</v>
      </c>
      <c r="L37" s="28" t="n">
        <f aca="false">IF(AND(ISNUMBER(L9),COUNT(C9:K9)+COUNT(M9:N9)&gt;=4),MEDIAN(C9:K9,M9:N9),"")</f>
        <v>0.03</v>
      </c>
      <c r="M37" s="28" t="n">
        <f aca="false">IF(AND(ISNUMBER(M9),COUNT(C9:L9)+COUNT(N9)&gt;=4),MEDIAN(C9:L9,N9),"")</f>
        <v>0.03</v>
      </c>
      <c r="N37" s="28" t="n">
        <f aca="false">IF(AND(ISNUMBER(N9),COUNT(C9:M9)&gt;=4),MEDIAN(C9:M9),"")</f>
        <v>0.03</v>
      </c>
    </row>
    <row r="38" customFormat="false" ht="15" hidden="false" customHeight="false" outlineLevel="0" collapsed="false">
      <c r="A38" s="27" t="str">
        <f aca="false">Costi!A20&amp;""</f>
        <v>Retribuzioni</v>
      </c>
      <c r="C38" s="28" t="n">
        <f aca="false">IF(AND(ISNUMBER(C10),COUNT(D10:N10)&gt;=4),MEDIAN(D10:N10),"")</f>
        <v>62000</v>
      </c>
      <c r="D38" s="28" t="n">
        <f aca="false">IF(AND(ISNUMBER(D10),COUNT(C10)+COUNT(E10:N10)&gt;=4),MEDIAN(C10,E10:N10),"")</f>
        <v>62000</v>
      </c>
      <c r="E38" s="28" t="n">
        <f aca="false">IF(AND(ISNUMBER(E10),COUNT(C10:D10)+COUNT(F10:N10)&gt;=4),MEDIAN(C10:D10,F10:N10),"")</f>
        <v>62000</v>
      </c>
      <c r="F38" s="28" t="n">
        <f aca="false">IF(AND(ISNUMBER(F10),COUNT(C10:E10)+COUNT(G10:N10)&gt;=4),MEDIAN(C10:E10,G10:N10),"")</f>
        <v>62000</v>
      </c>
      <c r="G38" s="28" t="n">
        <f aca="false">IF(AND(ISNUMBER(G10),COUNT(C10:F10)+COUNT(H10:N10)&gt;=4),MEDIAN(C10:F10,H10:N10),"")</f>
        <v>62000</v>
      </c>
      <c r="H38" s="28" t="n">
        <f aca="false">IF(AND(ISNUMBER(H10),COUNT(C10:G10)+COUNT(I10:N10)&gt;=4),MEDIAN(C10:G10,I10:N10),"")</f>
        <v>62000</v>
      </c>
      <c r="I38" s="28" t="n">
        <f aca="false">IF(AND(ISNUMBER(I10),COUNT(C10:H10)+COUNT(J10:N10)&gt;=4),MEDIAN(C10:H10,J10:N10),"")</f>
        <v>62000</v>
      </c>
      <c r="J38" s="28" t="n">
        <f aca="false">IF(AND(ISNUMBER(J10),COUNT(C10:I10)+COUNT(K10:N10)&gt;=4),MEDIAN(C10:I10,K10:N10),"")</f>
        <v>62000</v>
      </c>
      <c r="K38" s="28" t="n">
        <f aca="false">IF(AND(ISNUMBER(K10),COUNT(C10:J10)+COUNT(L10:N10)&gt;=4),MEDIAN(C10:J10,L10:N10),"")</f>
        <v>62000</v>
      </c>
      <c r="L38" s="28" t="n">
        <f aca="false">IF(AND(ISNUMBER(L10),COUNT(C10:K10)+COUNT(M10:N10)&gt;=4),MEDIAN(C10:K10,M10:N10),"")</f>
        <v>62000</v>
      </c>
      <c r="M38" s="28" t="n">
        <f aca="false">IF(AND(ISNUMBER(M10),COUNT(C10:L10)+COUNT(N10)&gt;=4),MEDIAN(C10:L10,N10),"")</f>
        <v>62000</v>
      </c>
      <c r="N38" s="28" t="n">
        <f aca="false">IF(AND(ISNUMBER(N10),COUNT(C10:M10)&gt;=4),MEDIAN(C10:M10),"")</f>
        <v>62000</v>
      </c>
    </row>
    <row r="39" customFormat="false" ht="15" hidden="false" customHeight="false" outlineLevel="0" collapsed="false">
      <c r="A39" s="27" t="str">
        <f aca="false">Costi!A21&amp;""</f>
        <v>Contributi</v>
      </c>
      <c r="C39" s="28" t="n">
        <f aca="false">IF(AND(ISNUMBER(C11),COUNT(D11:N11)&gt;=4),MEDIAN(D11:N11),"")</f>
        <v>19000</v>
      </c>
      <c r="D39" s="28" t="n">
        <f aca="false">IF(AND(ISNUMBER(D11),COUNT(C11)+COUNT(E11:N11)&gt;=4),MEDIAN(C11,E11:N11),"")</f>
        <v>19000</v>
      </c>
      <c r="E39" s="28" t="n">
        <f aca="false">IF(AND(ISNUMBER(E11),COUNT(C11:D11)+COUNT(F11:N11)&gt;=4),MEDIAN(C11:D11,F11:N11),"")</f>
        <v>19000</v>
      </c>
      <c r="F39" s="28" t="n">
        <f aca="false">IF(AND(ISNUMBER(F11),COUNT(C11:E11)+COUNT(G11:N11)&gt;=4),MEDIAN(C11:E11,G11:N11),"")</f>
        <v>19000</v>
      </c>
      <c r="G39" s="28" t="n">
        <f aca="false">IF(AND(ISNUMBER(G11),COUNT(C11:F11)+COUNT(H11:N11)&gt;=4),MEDIAN(C11:F11,H11:N11),"")</f>
        <v>19000</v>
      </c>
      <c r="H39" s="28" t="n">
        <f aca="false">IF(AND(ISNUMBER(H11),COUNT(C11:G11)+COUNT(I11:N11)&gt;=4),MEDIAN(C11:G11,I11:N11),"")</f>
        <v>19000</v>
      </c>
      <c r="I39" s="28" t="n">
        <f aca="false">IF(AND(ISNUMBER(I11),COUNT(C11:H11)+COUNT(J11:N11)&gt;=4),MEDIAN(C11:H11,J11:N11),"")</f>
        <v>19000</v>
      </c>
      <c r="J39" s="28" t="n">
        <f aca="false">IF(AND(ISNUMBER(J11),COUNT(C11:I11)+COUNT(K11:N11)&gt;=4),MEDIAN(C11:I11,K11:N11),"")</f>
        <v>19000</v>
      </c>
      <c r="K39" s="28" t="n">
        <f aca="false">IF(AND(ISNUMBER(K11),COUNT(C11:J11)+COUNT(L11:N11)&gt;=4),MEDIAN(C11:J11,L11:N11),"")</f>
        <v>19000</v>
      </c>
      <c r="L39" s="28" t="n">
        <f aca="false">IF(AND(ISNUMBER(L11),COUNT(C11:K11)+COUNT(M11:N11)&gt;=4),MEDIAN(C11:K11,M11:N11),"")</f>
        <v>19000</v>
      </c>
      <c r="M39" s="28" t="n">
        <f aca="false">IF(AND(ISNUMBER(M11),COUNT(C11:L11)+COUNT(N11)&gt;=4),MEDIAN(C11:L11,N11),"")</f>
        <v>19000</v>
      </c>
      <c r="N39" s="28" t="n">
        <f aca="false">IF(AND(ISNUMBER(N11),COUNT(C11:M11)&gt;=4),MEDIAN(C11:M11),"")</f>
        <v>19000</v>
      </c>
    </row>
    <row r="40" customFormat="false" ht="15" hidden="false" customHeight="false" outlineLevel="0" collapsed="false">
      <c r="A40" s="27" t="str">
        <f aca="false">Costi!A22&amp;""</f>
        <v>Affitti (pagati a bimestre)</v>
      </c>
      <c r="C40" s="28" t="n">
        <f aca="false">IF(AND(ISNUMBER(C12),COUNT(D12:N12)&gt;=4),MEDIAN(D12:N12),"")</f>
        <v>0</v>
      </c>
      <c r="D40" s="28" t="n">
        <f aca="false">IF(AND(ISNUMBER(D12),COUNT(C12)+COUNT(E12:N12)&gt;=4),MEDIAN(C12,E12:N12),"")</f>
        <v>24000</v>
      </c>
      <c r="E40" s="28" t="n">
        <f aca="false">IF(AND(ISNUMBER(E12),COUNT(C12:D12)+COUNT(F12:N12)&gt;=4),MEDIAN(C12:D12,F12:N12),"")</f>
        <v>0</v>
      </c>
      <c r="F40" s="28" t="n">
        <f aca="false">IF(AND(ISNUMBER(F12),COUNT(C12:E12)+COUNT(G12:N12)&gt;=4),MEDIAN(C12:E12,G12:N12),"")</f>
        <v>24000</v>
      </c>
      <c r="G40" s="28" t="n">
        <f aca="false">IF(AND(ISNUMBER(G12),COUNT(C12:F12)+COUNT(H12:N12)&gt;=4),MEDIAN(C12:F12,H12:N12),"")</f>
        <v>0</v>
      </c>
      <c r="H40" s="28" t="n">
        <f aca="false">IF(AND(ISNUMBER(H12),COUNT(C12:G12)+COUNT(I12:N12)&gt;=4),MEDIAN(C12:G12,I12:N12),"")</f>
        <v>24000</v>
      </c>
      <c r="I40" s="28" t="n">
        <f aca="false">IF(AND(ISNUMBER(I12),COUNT(C12:H12)+COUNT(J12:N12)&gt;=4),MEDIAN(C12:H12,J12:N12),"")</f>
        <v>0</v>
      </c>
      <c r="J40" s="28" t="n">
        <f aca="false">IF(AND(ISNUMBER(J12),COUNT(C12:I12)+COUNT(K12:N12)&gt;=4),MEDIAN(C12:I12,K12:N12),"")</f>
        <v>24000</v>
      </c>
      <c r="K40" s="28" t="n">
        <f aca="false">IF(AND(ISNUMBER(K12),COUNT(C12:J12)+COUNT(L12:N12)&gt;=4),MEDIAN(C12:J12,L12:N12),"")</f>
        <v>0</v>
      </c>
      <c r="L40" s="28" t="n">
        <f aca="false">IF(AND(ISNUMBER(L12),COUNT(C12:K12)+COUNT(M12:N12)&gt;=4),MEDIAN(C12:K12,M12:N12),"")</f>
        <v>24000</v>
      </c>
      <c r="M40" s="28" t="n">
        <f aca="false">IF(AND(ISNUMBER(M12),COUNT(C12:L12)+COUNT(N12)&gt;=4),MEDIAN(C12:L12,N12),"")</f>
        <v>0</v>
      </c>
      <c r="N40" s="28" t="n">
        <f aca="false">IF(AND(ISNUMBER(N12),COUNT(C12:M12)&gt;=4),MEDIAN(C12:M12),"")</f>
        <v>24000</v>
      </c>
    </row>
    <row r="41" customFormat="false" ht="15" hidden="false" customHeight="false" outlineLevel="0" collapsed="false">
      <c r="A41" s="27" t="str">
        <f aca="false">Costi!A23&amp;""</f>
        <v>Energia</v>
      </c>
      <c r="C41" s="28" t="n">
        <f aca="false">IF(AND(ISNUMBER(C13),COUNT(D13:N13)&gt;=4),MEDIAN(D13:N13),"")</f>
        <v>9100</v>
      </c>
      <c r="D41" s="28" t="n">
        <f aca="false">IF(AND(ISNUMBER(D13),COUNT(C13)+COUNT(E13:N13)&gt;=4),MEDIAN(C13,E13:N13),"")</f>
        <v>8900</v>
      </c>
      <c r="E41" s="28" t="n">
        <f aca="false">IF(AND(ISNUMBER(E13),COUNT(C13:D13)+COUNT(F13:N13)&gt;=4),MEDIAN(C13:D13,F13:N13),"")</f>
        <v>9100</v>
      </c>
      <c r="F41" s="28" t="n">
        <f aca="false">IF(AND(ISNUMBER(F13),COUNT(C13:E13)+COUNT(G13:N13)&gt;=4),MEDIAN(C13:E13,G13:N13),"")</f>
        <v>9100</v>
      </c>
      <c r="G41" s="28" t="n">
        <f aca="false">IF(AND(ISNUMBER(G13),COUNT(C13:F13)+COUNT(H13:N13)&gt;=4),MEDIAN(C13:F13,H13:N13),"")</f>
        <v>9100</v>
      </c>
      <c r="H41" s="28" t="n">
        <f aca="false">IF(AND(ISNUMBER(H13),COUNT(C13:G13)+COUNT(I13:N13)&gt;=4),MEDIAN(C13:G13,I13:N13),"")</f>
        <v>8900</v>
      </c>
      <c r="I41" s="28" t="n">
        <f aca="false">IF(AND(ISNUMBER(I13),COUNT(C13:H13)+COUNT(J13:N13)&gt;=4),MEDIAN(C13:H13,J13:N13),"")</f>
        <v>8900</v>
      </c>
      <c r="J41" s="28" t="n">
        <f aca="false">IF(AND(ISNUMBER(J13),COUNT(C13:I13)+COUNT(K13:N13)&gt;=4),MEDIAN(C13:I13,K13:N13),"")</f>
        <v>8900</v>
      </c>
      <c r="K41" s="28" t="n">
        <f aca="false">IF(AND(ISNUMBER(K13),COUNT(C13:J13)+COUNT(L13:N13)&gt;=4),MEDIAN(C13:J13,L13:N13),"")</f>
        <v>8900</v>
      </c>
      <c r="L41" s="28" t="n">
        <f aca="false">IF(AND(ISNUMBER(L13),COUNT(C13:K13)+COUNT(M13:N13)&gt;=4),MEDIAN(C13:K13,M13:N13),"")</f>
        <v>9100</v>
      </c>
      <c r="M41" s="28" t="n">
        <f aca="false">IF(AND(ISNUMBER(M13),COUNT(C13:L13)+COUNT(N13)&gt;=4),MEDIAN(C13:L13,N13),"")</f>
        <v>9100</v>
      </c>
      <c r="N41" s="28" t="n">
        <f aca="false">IF(AND(ISNUMBER(N13),COUNT(C13:M13)&gt;=4),MEDIAN(C13:M13),"")</f>
        <v>8900</v>
      </c>
    </row>
    <row r="42" customFormat="false" ht="15" hidden="false" customHeight="false" outlineLevel="0" collapsed="false">
      <c r="A42" s="27" t="str">
        <f aca="false">Costi!A24&amp;""</f>
        <v>Manutenzioni</v>
      </c>
      <c r="C42" s="28" t="n">
        <f aca="false">IF(AND(ISNUMBER(C14),COUNT(D14:N14)&gt;=4),MEDIAN(D14:N14),"")</f>
        <v>3500</v>
      </c>
      <c r="D42" s="28" t="n">
        <f aca="false">IF(AND(ISNUMBER(D14),COUNT(C14)+COUNT(E14:N14)&gt;=4),MEDIAN(C14,E14:N14),"")</f>
        <v>3500</v>
      </c>
      <c r="E42" s="28" t="n">
        <f aca="false">IF(AND(ISNUMBER(E14),COUNT(C14:D14)+COUNT(F14:N14)&gt;=4),MEDIAN(C14:D14,F14:N14),"")</f>
        <v>3500</v>
      </c>
      <c r="F42" s="28" t="n">
        <f aca="false">IF(AND(ISNUMBER(F14),COUNT(C14:E14)+COUNT(G14:N14)&gt;=4),MEDIAN(C14:E14,G14:N14),"")</f>
        <v>3500</v>
      </c>
      <c r="G42" s="28" t="n">
        <f aca="false">IF(AND(ISNUMBER(G14),COUNT(C14:F14)+COUNT(H14:N14)&gt;=4),MEDIAN(C14:F14,H14:N14),"")</f>
        <v>3500</v>
      </c>
      <c r="H42" s="28" t="n">
        <f aca="false">IF(AND(ISNUMBER(H14),COUNT(C14:G14)+COUNT(I14:N14)&gt;=4),MEDIAN(C14:G14,I14:N14),"")</f>
        <v>3500</v>
      </c>
      <c r="I42" s="28" t="n">
        <f aca="false">IF(AND(ISNUMBER(I14),COUNT(C14:H14)+COUNT(J14:N14)&gt;=4),MEDIAN(C14:H14,J14:N14),"")</f>
        <v>3500</v>
      </c>
      <c r="J42" s="28" t="n">
        <f aca="false">IF(AND(ISNUMBER(J14),COUNT(C14:I14)+COUNT(K14:N14)&gt;=4),MEDIAN(C14:I14,K14:N14),"")</f>
        <v>3500</v>
      </c>
      <c r="K42" s="28" t="n">
        <f aca="false">IF(AND(ISNUMBER(K14),COUNT(C14:J14)+COUNT(L14:N14)&gt;=4),MEDIAN(C14:J14,L14:N14),"")</f>
        <v>3500</v>
      </c>
      <c r="L42" s="28" t="n">
        <f aca="false">IF(AND(ISNUMBER(L14),COUNT(C14:K14)+COUNT(M14:N14)&gt;=4),MEDIAN(C14:K14,M14:N14),"")</f>
        <v>3500</v>
      </c>
      <c r="M42" s="28" t="n">
        <f aca="false">IF(AND(ISNUMBER(M14),COUNT(C14:L14)+COUNT(N14)&gt;=4),MEDIAN(C14:L14,N14),"")</f>
        <v>3500</v>
      </c>
      <c r="N42" s="28" t="n">
        <f aca="false">IF(AND(ISNUMBER(N14),COUNT(C14:M14)&gt;=4),MEDIAN(C14:M14),"")</f>
        <v>3500</v>
      </c>
    </row>
    <row r="43" customFormat="false" ht="15" hidden="false" customHeight="false" outlineLevel="0" collapsed="false">
      <c r="A43" s="27" t="str">
        <f aca="false">Costi!A25&amp;""</f>
        <v>Consulenze amministrative</v>
      </c>
      <c r="C43" s="28" t="n">
        <f aca="false">IF(AND(ISNUMBER(C15),COUNT(D15:N15)&gt;=4),MEDIAN(D15:N15),"")</f>
        <v>4200</v>
      </c>
      <c r="D43" s="28" t="n">
        <f aca="false">IF(AND(ISNUMBER(D15),COUNT(C15)+COUNT(E15:N15)&gt;=4),MEDIAN(C15,E15:N15),"")</f>
        <v>4200</v>
      </c>
      <c r="E43" s="28" t="n">
        <f aca="false">IF(AND(ISNUMBER(E15),COUNT(C15:D15)+COUNT(F15:N15)&gt;=4),MEDIAN(C15:D15,F15:N15),"")</f>
        <v>4200</v>
      </c>
      <c r="F43" s="28" t="n">
        <f aca="false">IF(AND(ISNUMBER(F15),COUNT(C15:E15)+COUNT(G15:N15)&gt;=4),MEDIAN(C15:E15,G15:N15),"")</f>
        <v>4200</v>
      </c>
      <c r="G43" s="28" t="n">
        <f aca="false">IF(AND(ISNUMBER(G15),COUNT(C15:F15)+COUNT(H15:N15)&gt;=4),MEDIAN(C15:F15,H15:N15),"")</f>
        <v>4200</v>
      </c>
      <c r="H43" s="28" t="n">
        <f aca="false">IF(AND(ISNUMBER(H15),COUNT(C15:G15)+COUNT(I15:N15)&gt;=4),MEDIAN(C15:G15,I15:N15),"")</f>
        <v>4200</v>
      </c>
      <c r="I43" s="28" t="n">
        <f aca="false">IF(AND(ISNUMBER(I15),COUNT(C15:H15)+COUNT(J15:N15)&gt;=4),MEDIAN(C15:H15,J15:N15),"")</f>
        <v>4200</v>
      </c>
      <c r="J43" s="28" t="n">
        <f aca="false">IF(AND(ISNUMBER(J15),COUNT(C15:I15)+COUNT(K15:N15)&gt;=4),MEDIAN(C15:I15,K15:N15),"")</f>
        <v>4200</v>
      </c>
      <c r="K43" s="28" t="n">
        <f aca="false">IF(AND(ISNUMBER(K15),COUNT(C15:J15)+COUNT(L15:N15)&gt;=4),MEDIAN(C15:J15,L15:N15),"")</f>
        <v>4200</v>
      </c>
      <c r="L43" s="28" t="n">
        <f aca="false">IF(AND(ISNUMBER(L15),COUNT(C15:K15)+COUNT(M15:N15)&gt;=4),MEDIAN(C15:K15,M15:N15),"")</f>
        <v>4200</v>
      </c>
      <c r="M43" s="28" t="n">
        <f aca="false">IF(AND(ISNUMBER(M15),COUNT(C15:L15)+COUNT(N15)&gt;=4),MEDIAN(C15:L15,N15),"")</f>
        <v>4200</v>
      </c>
      <c r="N43" s="28" t="n">
        <f aca="false">IF(AND(ISNUMBER(N15),COUNT(C15:M15)&gt;=4),MEDIAN(C15:M15),"")</f>
        <v>4200</v>
      </c>
    </row>
    <row r="44" customFormat="false" ht="15" hidden="false" customHeight="false" outlineLevel="0" collapsed="false">
      <c r="A44" s="27" t="str">
        <f aca="false">Costi!A26&amp;""</f>
        <v>Software e canoni</v>
      </c>
      <c r="C44" s="28" t="n">
        <f aca="false">IF(AND(ISNUMBER(C16),COUNT(D16:N16)&gt;=4),MEDIAN(D16:N16),"")</f>
        <v>2150</v>
      </c>
      <c r="D44" s="28" t="n">
        <f aca="false">IF(AND(ISNUMBER(D16),COUNT(C16)+COUNT(E16:N16)&gt;=4),MEDIAN(C16,E16:N16),"")</f>
        <v>2150</v>
      </c>
      <c r="E44" s="28" t="n">
        <f aca="false">IF(AND(ISNUMBER(E16),COUNT(C16:D16)+COUNT(F16:N16)&gt;=4),MEDIAN(C16:D16,F16:N16),"")</f>
        <v>2100</v>
      </c>
      <c r="F44" s="28" t="n">
        <f aca="false">IF(AND(ISNUMBER(F16),COUNT(C16:E16)+COUNT(G16:N16)&gt;=4),MEDIAN(C16:E16,G16:N16),"")</f>
        <v>2150</v>
      </c>
      <c r="G44" s="28" t="n">
        <f aca="false">IF(AND(ISNUMBER(G16),COUNT(C16:F16)+COUNT(H16:N16)&gt;=4),MEDIAN(C16:F16,H16:N16),"")</f>
        <v>2100</v>
      </c>
      <c r="H44" s="28" t="n">
        <f aca="false">IF(AND(ISNUMBER(H16),COUNT(C16:G16)+COUNT(I16:N16)&gt;=4),MEDIAN(C16:G16,I16:N16),"")</f>
        <v>2100</v>
      </c>
      <c r="I44" s="28" t="n">
        <f aca="false">IF(AND(ISNUMBER(I16),COUNT(C16:H16)+COUNT(J16:N16)&gt;=4),MEDIAN(C16:H16,J16:N16),"")</f>
        <v>2150</v>
      </c>
      <c r="J44" s="28" t="n">
        <f aca="false">IF(AND(ISNUMBER(J16),COUNT(C16:I16)+COUNT(K16:N16)&gt;=4),MEDIAN(C16:I16,K16:N16),"")</f>
        <v>2150</v>
      </c>
      <c r="K44" s="28" t="n">
        <f aca="false">IF(AND(ISNUMBER(K16),COUNT(C16:J16)+COUNT(L16:N16)&gt;=4),MEDIAN(C16:J16,L16:N16),"")</f>
        <v>2100</v>
      </c>
      <c r="L44" s="28" t="n">
        <f aca="false">IF(AND(ISNUMBER(L16),COUNT(C16:K16)+COUNT(M16:N16)&gt;=4),MEDIAN(C16:K16,M16:N16),"")</f>
        <v>2100</v>
      </c>
      <c r="M44" s="28" t="n">
        <f aca="false">IF(AND(ISNUMBER(M16),COUNT(C16:L16)+COUNT(N16)&gt;=4),MEDIAN(C16:L16,N16),"")</f>
        <v>2150</v>
      </c>
      <c r="N44" s="28" t="n">
        <f aca="false">IF(AND(ISNUMBER(N16),COUNT(C16:M16)&gt;=4),MEDIAN(C16:M16),"")</f>
        <v>2100</v>
      </c>
    </row>
    <row r="45" customFormat="false" ht="15" hidden="false" customHeight="false" outlineLevel="0" collapsed="false">
      <c r="A45" s="27" t="str">
        <f aca="false">Costi!A27&amp;""</f>
        <v>Assicurazioni</v>
      </c>
      <c r="C45" s="28" t="n">
        <f aca="false">IF(AND(ISNUMBER(C17),COUNT(D17:N17)&gt;=4),MEDIAN(D17:N17),"")</f>
        <v>1500</v>
      </c>
      <c r="D45" s="28" t="n">
        <f aca="false">IF(AND(ISNUMBER(D17),COUNT(C17)+COUNT(E17:N17)&gt;=4),MEDIAN(C17,E17:N17),"")</f>
        <v>1500</v>
      </c>
      <c r="E45" s="28" t="n">
        <f aca="false">IF(AND(ISNUMBER(E17),COUNT(C17:D17)+COUNT(F17:N17)&gt;=4),MEDIAN(C17:D17,F17:N17),"")</f>
        <v>1500</v>
      </c>
      <c r="F45" s="28" t="n">
        <f aca="false">IF(AND(ISNUMBER(F17),COUNT(C17:E17)+COUNT(G17:N17)&gt;=4),MEDIAN(C17:E17,G17:N17),"")</f>
        <v>1500</v>
      </c>
      <c r="G45" s="28" t="n">
        <f aca="false">IF(AND(ISNUMBER(G17),COUNT(C17:F17)+COUNT(H17:N17)&gt;=4),MEDIAN(C17:F17,H17:N17),"")</f>
        <v>1500</v>
      </c>
      <c r="H45" s="28" t="n">
        <f aca="false">IF(AND(ISNUMBER(H17),COUNT(C17:G17)+COUNT(I17:N17)&gt;=4),MEDIAN(C17:G17,I17:N17),"")</f>
        <v>1500</v>
      </c>
      <c r="I45" s="28" t="n">
        <f aca="false">IF(AND(ISNUMBER(I17),COUNT(C17:H17)+COUNT(J17:N17)&gt;=4),MEDIAN(C17:H17,J17:N17),"")</f>
        <v>1500</v>
      </c>
      <c r="J45" s="28" t="n">
        <f aca="false">IF(AND(ISNUMBER(J17),COUNT(C17:I17)+COUNT(K17:N17)&gt;=4),MEDIAN(C17:I17,K17:N17),"")</f>
        <v>1500</v>
      </c>
      <c r="K45" s="28" t="n">
        <f aca="false">IF(AND(ISNUMBER(K17),COUNT(C17:J17)+COUNT(L17:N17)&gt;=4),MEDIAN(C17:J17,L17:N17),"")</f>
        <v>1500</v>
      </c>
      <c r="L45" s="28" t="n">
        <f aca="false">IF(AND(ISNUMBER(L17),COUNT(C17:K17)+COUNT(M17:N17)&gt;=4),MEDIAN(C17:K17,M17:N17),"")</f>
        <v>1500</v>
      </c>
      <c r="M45" s="28" t="n">
        <f aca="false">IF(AND(ISNUMBER(M17),COUNT(C17:L17)+COUNT(N17)&gt;=4),MEDIAN(C17:L17,N17),"")</f>
        <v>1500</v>
      </c>
      <c r="N45" s="28" t="n">
        <f aca="false">IF(AND(ISNUMBER(N17),COUNT(C17:M17)&gt;=4),MEDIAN(C17:M17),"")</f>
        <v>1500</v>
      </c>
    </row>
    <row r="46" customFormat="false" ht="15" hidden="false" customHeight="false" outlineLevel="0" collapsed="false">
      <c r="A46" s="27" t="str">
        <f aca="false">Costi!A28&amp;""</f>
        <v>Marketing</v>
      </c>
      <c r="C46" s="28" t="n">
        <f aca="false">IF(AND(ISNUMBER(C18),COUNT(D18:N18)&gt;=4),MEDIAN(D18:N18),"")</f>
        <v>5000</v>
      </c>
      <c r="D46" s="28" t="n">
        <f aca="false">IF(AND(ISNUMBER(D18),COUNT(C18)+COUNT(E18:N18)&gt;=4),MEDIAN(C18,E18:N18),"")</f>
        <v>5000</v>
      </c>
      <c r="E46" s="28" t="n">
        <f aca="false">IF(AND(ISNUMBER(E18),COUNT(C18:D18)+COUNT(F18:N18)&gt;=4),MEDIAN(C18:D18,F18:N18),"")</f>
        <v>5000</v>
      </c>
      <c r="F46" s="28" t="n">
        <f aca="false">IF(AND(ISNUMBER(F18),COUNT(C18:E18)+COUNT(G18:N18)&gt;=4),MEDIAN(C18:E18,G18:N18),"")</f>
        <v>5000</v>
      </c>
      <c r="G46" s="28" t="n">
        <f aca="false">IF(AND(ISNUMBER(G18),COUNT(C18:F18)+COUNT(H18:N18)&gt;=4),MEDIAN(C18:F18,H18:N18),"")</f>
        <v>5000</v>
      </c>
      <c r="H46" s="28" t="n">
        <f aca="false">IF(AND(ISNUMBER(H18),COUNT(C18:G18)+COUNT(I18:N18)&gt;=4),MEDIAN(C18:G18,I18:N18),"")</f>
        <v>5000</v>
      </c>
      <c r="I46" s="28" t="n">
        <f aca="false">IF(AND(ISNUMBER(I18),COUNT(C18:H18)+COUNT(J18:N18)&gt;=4),MEDIAN(C18:H18,J18:N18),"")</f>
        <v>5000</v>
      </c>
      <c r="J46" s="28" t="n">
        <f aca="false">IF(AND(ISNUMBER(J18),COUNT(C18:I18)+COUNT(K18:N18)&gt;=4),MEDIAN(C18:I18,K18:N18),"")</f>
        <v>5000</v>
      </c>
      <c r="K46" s="28" t="n">
        <f aca="false">IF(AND(ISNUMBER(K18),COUNT(C18:J18)+COUNT(L18:N18)&gt;=4),MEDIAN(C18:J18,L18:N18),"")</f>
        <v>5000</v>
      </c>
      <c r="L46" s="28" t="n">
        <f aca="false">IF(AND(ISNUMBER(L18),COUNT(C18:K18)+COUNT(M18:N18)&gt;=4),MEDIAN(C18:K18,M18:N18),"")</f>
        <v>5000</v>
      </c>
      <c r="M46" s="28" t="n">
        <f aca="false">IF(AND(ISNUMBER(M18),COUNT(C18:L18)+COUNT(N18)&gt;=4),MEDIAN(C18:L18,N18),"")</f>
        <v>5000</v>
      </c>
      <c r="N46" s="28" t="n">
        <f aca="false">IF(AND(ISNUMBER(N18),COUNT(C18:M18)&gt;=4),MEDIAN(C18:M18),"")</f>
        <v>5000</v>
      </c>
    </row>
    <row r="47" customFormat="false" ht="15" hidden="false" customHeight="false" outlineLevel="0" collapsed="false">
      <c r="A47" s="27" t="str">
        <f aca="false">Costi!A29&amp;""</f>
        <v/>
      </c>
      <c r="C47" s="28" t="str">
        <f aca="false">IF(AND(ISNUMBER(C19),COUNT(D19:N19)&gt;=4),MEDIAN(D19:N19),"")</f>
        <v/>
      </c>
      <c r="D47" s="28" t="str">
        <f aca="false">IF(AND(ISNUMBER(D19),COUNT(C19)+COUNT(E19:N19)&gt;=4),MEDIAN(C19,E19:N19),"")</f>
        <v/>
      </c>
      <c r="E47" s="28" t="str">
        <f aca="false">IF(AND(ISNUMBER(E19),COUNT(C19:D19)+COUNT(F19:N19)&gt;=4),MEDIAN(C19:D19,F19:N19),"")</f>
        <v/>
      </c>
      <c r="F47" s="28" t="str">
        <f aca="false">IF(AND(ISNUMBER(F19),COUNT(C19:E19)+COUNT(G19:N19)&gt;=4),MEDIAN(C19:E19,G19:N19),"")</f>
        <v/>
      </c>
      <c r="G47" s="28" t="str">
        <f aca="false">IF(AND(ISNUMBER(G19),COUNT(C19:F19)+COUNT(H19:N19)&gt;=4),MEDIAN(C19:F19,H19:N19),"")</f>
        <v/>
      </c>
      <c r="H47" s="28" t="str">
        <f aca="false">IF(AND(ISNUMBER(H19),COUNT(C19:G19)+COUNT(I19:N19)&gt;=4),MEDIAN(C19:G19,I19:N19),"")</f>
        <v/>
      </c>
      <c r="I47" s="28" t="str">
        <f aca="false">IF(AND(ISNUMBER(I19),COUNT(C19:H19)+COUNT(J19:N19)&gt;=4),MEDIAN(C19:H19,J19:N19),"")</f>
        <v/>
      </c>
      <c r="J47" s="28" t="str">
        <f aca="false">IF(AND(ISNUMBER(J19),COUNT(C19:I19)+COUNT(K19:N19)&gt;=4),MEDIAN(C19:I19,K19:N19),"")</f>
        <v/>
      </c>
      <c r="K47" s="28" t="str">
        <f aca="false">IF(AND(ISNUMBER(K19),COUNT(C19:J19)+COUNT(L19:N19)&gt;=4),MEDIAN(C19:J19,L19:N19),"")</f>
        <v/>
      </c>
      <c r="L47" s="28" t="str">
        <f aca="false">IF(AND(ISNUMBER(L19),COUNT(C19:K19)+COUNT(M19:N19)&gt;=4),MEDIAN(C19:K19,M19:N19),"")</f>
        <v/>
      </c>
      <c r="M47" s="28" t="str">
        <f aca="false">IF(AND(ISNUMBER(M19),COUNT(C19:L19)+COUNT(N19)&gt;=4),MEDIAN(C19:L19,N19),"")</f>
        <v/>
      </c>
      <c r="N47" s="28" t="str">
        <f aca="false">IF(AND(ISNUMBER(N19),COUNT(C19:M19)&gt;=4),MEDIAN(C19:M19),"")</f>
        <v/>
      </c>
    </row>
    <row r="48" customFormat="false" ht="15" hidden="false" customHeight="false" outlineLevel="0" collapsed="false">
      <c r="A48" s="27" t="str">
        <f aca="false">Costi!A30&amp;""</f>
        <v/>
      </c>
      <c r="C48" s="28" t="str">
        <f aca="false">IF(AND(ISNUMBER(C20),COUNT(D20:N20)&gt;=4),MEDIAN(D20:N20),"")</f>
        <v/>
      </c>
      <c r="D48" s="28" t="str">
        <f aca="false">IF(AND(ISNUMBER(D20),COUNT(C20)+COUNT(E20:N20)&gt;=4),MEDIAN(C20,E20:N20),"")</f>
        <v/>
      </c>
      <c r="E48" s="28" t="str">
        <f aca="false">IF(AND(ISNUMBER(E20),COUNT(C20:D20)+COUNT(F20:N20)&gt;=4),MEDIAN(C20:D20,F20:N20),"")</f>
        <v/>
      </c>
      <c r="F48" s="28" t="str">
        <f aca="false">IF(AND(ISNUMBER(F20),COUNT(C20:E20)+COUNT(G20:N20)&gt;=4),MEDIAN(C20:E20,G20:N20),"")</f>
        <v/>
      </c>
      <c r="G48" s="28" t="str">
        <f aca="false">IF(AND(ISNUMBER(G20),COUNT(C20:F20)+COUNT(H20:N20)&gt;=4),MEDIAN(C20:F20,H20:N20),"")</f>
        <v/>
      </c>
      <c r="H48" s="28" t="str">
        <f aca="false">IF(AND(ISNUMBER(H20),COUNT(C20:G20)+COUNT(I20:N20)&gt;=4),MEDIAN(C20:G20,I20:N20),"")</f>
        <v/>
      </c>
      <c r="I48" s="28" t="str">
        <f aca="false">IF(AND(ISNUMBER(I20),COUNT(C20:H20)+COUNT(J20:N20)&gt;=4),MEDIAN(C20:H20,J20:N20),"")</f>
        <v/>
      </c>
      <c r="J48" s="28" t="str">
        <f aca="false">IF(AND(ISNUMBER(J20),COUNT(C20:I20)+COUNT(K20:N20)&gt;=4),MEDIAN(C20:I20,K20:N20),"")</f>
        <v/>
      </c>
      <c r="K48" s="28" t="str">
        <f aca="false">IF(AND(ISNUMBER(K20),COUNT(C20:J20)+COUNT(L20:N20)&gt;=4),MEDIAN(C20:J20,L20:N20),"")</f>
        <v/>
      </c>
      <c r="L48" s="28" t="str">
        <f aca="false">IF(AND(ISNUMBER(L20),COUNT(C20:K20)+COUNT(M20:N20)&gt;=4),MEDIAN(C20:K20,M20:N20),"")</f>
        <v/>
      </c>
      <c r="M48" s="28" t="str">
        <f aca="false">IF(AND(ISNUMBER(M20),COUNT(C20:L20)+COUNT(N20)&gt;=4),MEDIAN(C20:L20,N20),"")</f>
        <v/>
      </c>
      <c r="N48" s="28" t="str">
        <f aca="false">IF(AND(ISNUMBER(N20),COUNT(C20:M20)&gt;=4),MEDIAN(C20:M20),"")</f>
        <v/>
      </c>
    </row>
    <row r="49" customFormat="false" ht="15" hidden="false" customHeight="false" outlineLevel="0" collapsed="false">
      <c r="A49" s="27" t="str">
        <f aca="false">Costi!A31&amp;""</f>
        <v/>
      </c>
      <c r="C49" s="28" t="str">
        <f aca="false">IF(AND(ISNUMBER(C21),COUNT(D21:N21)&gt;=4),MEDIAN(D21:N21),"")</f>
        <v/>
      </c>
      <c r="D49" s="28" t="str">
        <f aca="false">IF(AND(ISNUMBER(D21),COUNT(C21)+COUNT(E21:N21)&gt;=4),MEDIAN(C21,E21:N21),"")</f>
        <v/>
      </c>
      <c r="E49" s="28" t="str">
        <f aca="false">IF(AND(ISNUMBER(E21),COUNT(C21:D21)+COUNT(F21:N21)&gt;=4),MEDIAN(C21:D21,F21:N21),"")</f>
        <v/>
      </c>
      <c r="F49" s="28" t="str">
        <f aca="false">IF(AND(ISNUMBER(F21),COUNT(C21:E21)+COUNT(G21:N21)&gt;=4),MEDIAN(C21:E21,G21:N21),"")</f>
        <v/>
      </c>
      <c r="G49" s="28" t="str">
        <f aca="false">IF(AND(ISNUMBER(G21),COUNT(C21:F21)+COUNT(H21:N21)&gt;=4),MEDIAN(C21:F21,H21:N21),"")</f>
        <v/>
      </c>
      <c r="H49" s="28" t="str">
        <f aca="false">IF(AND(ISNUMBER(H21),COUNT(C21:G21)+COUNT(I21:N21)&gt;=4),MEDIAN(C21:G21,I21:N21),"")</f>
        <v/>
      </c>
      <c r="I49" s="28" t="str">
        <f aca="false">IF(AND(ISNUMBER(I21),COUNT(C21:H21)+COUNT(J21:N21)&gt;=4),MEDIAN(C21:H21,J21:N21),"")</f>
        <v/>
      </c>
      <c r="J49" s="28" t="str">
        <f aca="false">IF(AND(ISNUMBER(J21),COUNT(C21:I21)+COUNT(K21:N21)&gt;=4),MEDIAN(C21:I21,K21:N21),"")</f>
        <v/>
      </c>
      <c r="K49" s="28" t="str">
        <f aca="false">IF(AND(ISNUMBER(K21),COUNT(C21:J21)+COUNT(L21:N21)&gt;=4),MEDIAN(C21:J21,L21:N21),"")</f>
        <v/>
      </c>
      <c r="L49" s="28" t="str">
        <f aca="false">IF(AND(ISNUMBER(L21),COUNT(C21:K21)+COUNT(M21:N21)&gt;=4),MEDIAN(C21:K21,M21:N21),"")</f>
        <v/>
      </c>
      <c r="M49" s="28" t="str">
        <f aca="false">IF(AND(ISNUMBER(M21),COUNT(C21:L21)+COUNT(N21)&gt;=4),MEDIAN(C21:L21,N21),"")</f>
        <v/>
      </c>
      <c r="N49" s="28" t="str">
        <f aca="false">IF(AND(ISNUMBER(N21),COUNT(C21:M21)&gt;=4),MEDIAN(C21:M21),"")</f>
        <v/>
      </c>
    </row>
    <row r="50" customFormat="false" ht="15" hidden="false" customHeight="false" outlineLevel="0" collapsed="false">
      <c r="A50" s="27" t="str">
        <f aca="false">Costi!A32&amp;""</f>
        <v/>
      </c>
      <c r="C50" s="28" t="str">
        <f aca="false">IF(AND(ISNUMBER(C22),COUNT(D22:N22)&gt;=4),MEDIAN(D22:N22),"")</f>
        <v/>
      </c>
      <c r="D50" s="28" t="str">
        <f aca="false">IF(AND(ISNUMBER(D22),COUNT(C22)+COUNT(E22:N22)&gt;=4),MEDIAN(C22,E22:N22),"")</f>
        <v/>
      </c>
      <c r="E50" s="28" t="str">
        <f aca="false">IF(AND(ISNUMBER(E22),COUNT(C22:D22)+COUNT(F22:N22)&gt;=4),MEDIAN(C22:D22,F22:N22),"")</f>
        <v/>
      </c>
      <c r="F50" s="28" t="str">
        <f aca="false">IF(AND(ISNUMBER(F22),COUNT(C22:E22)+COUNT(G22:N22)&gt;=4),MEDIAN(C22:E22,G22:N22),"")</f>
        <v/>
      </c>
      <c r="G50" s="28" t="str">
        <f aca="false">IF(AND(ISNUMBER(G22),COUNT(C22:F22)+COUNT(H22:N22)&gt;=4),MEDIAN(C22:F22,H22:N22),"")</f>
        <v/>
      </c>
      <c r="H50" s="28" t="str">
        <f aca="false">IF(AND(ISNUMBER(H22),COUNT(C22:G22)+COUNT(I22:N22)&gt;=4),MEDIAN(C22:G22,I22:N22),"")</f>
        <v/>
      </c>
      <c r="I50" s="28" t="str">
        <f aca="false">IF(AND(ISNUMBER(I22),COUNT(C22:H22)+COUNT(J22:N22)&gt;=4),MEDIAN(C22:H22,J22:N22),"")</f>
        <v/>
      </c>
      <c r="J50" s="28" t="str">
        <f aca="false">IF(AND(ISNUMBER(J22),COUNT(C22:I22)+COUNT(K22:N22)&gt;=4),MEDIAN(C22:I22,K22:N22),"")</f>
        <v/>
      </c>
      <c r="K50" s="28" t="str">
        <f aca="false">IF(AND(ISNUMBER(K22),COUNT(C22:J22)+COUNT(L22:N22)&gt;=4),MEDIAN(C22:J22,L22:N22),"")</f>
        <v/>
      </c>
      <c r="L50" s="28" t="str">
        <f aca="false">IF(AND(ISNUMBER(L22),COUNT(C22:K22)+COUNT(M22:N22)&gt;=4),MEDIAN(C22:K22,M22:N22),"")</f>
        <v/>
      </c>
      <c r="M50" s="28" t="str">
        <f aca="false">IF(AND(ISNUMBER(M22),COUNT(C22:L22)+COUNT(N22)&gt;=4),MEDIAN(C22:L22,N22),"")</f>
        <v/>
      </c>
      <c r="N50" s="28" t="str">
        <f aca="false">IF(AND(ISNUMBER(N22),COUNT(C22:M22)&gt;=4),MEDIAN(C22:M22),"")</f>
        <v/>
      </c>
    </row>
    <row r="51" customFormat="false" ht="15" hidden="false" customHeight="false" outlineLevel="0" collapsed="false">
      <c r="A51" s="27" t="str">
        <f aca="false">Costi!A33&amp;""</f>
        <v/>
      </c>
      <c r="C51" s="28" t="str">
        <f aca="false">IF(AND(ISNUMBER(C23),COUNT(D23:N23)&gt;=4),MEDIAN(D23:N23),"")</f>
        <v/>
      </c>
      <c r="D51" s="28" t="str">
        <f aca="false">IF(AND(ISNUMBER(D23),COUNT(C23)+COUNT(E23:N23)&gt;=4),MEDIAN(C23,E23:N23),"")</f>
        <v/>
      </c>
      <c r="E51" s="28" t="str">
        <f aca="false">IF(AND(ISNUMBER(E23),COUNT(C23:D23)+COUNT(F23:N23)&gt;=4),MEDIAN(C23:D23,F23:N23),"")</f>
        <v/>
      </c>
      <c r="F51" s="28" t="str">
        <f aca="false">IF(AND(ISNUMBER(F23),COUNT(C23:E23)+COUNT(G23:N23)&gt;=4),MEDIAN(C23:E23,G23:N23),"")</f>
        <v/>
      </c>
      <c r="G51" s="28" t="str">
        <f aca="false">IF(AND(ISNUMBER(G23),COUNT(C23:F23)+COUNT(H23:N23)&gt;=4),MEDIAN(C23:F23,H23:N23),"")</f>
        <v/>
      </c>
      <c r="H51" s="28" t="str">
        <f aca="false">IF(AND(ISNUMBER(H23),COUNT(C23:G23)+COUNT(I23:N23)&gt;=4),MEDIAN(C23:G23,I23:N23),"")</f>
        <v/>
      </c>
      <c r="I51" s="28" t="str">
        <f aca="false">IF(AND(ISNUMBER(I23),COUNT(C23:H23)+COUNT(J23:N23)&gt;=4),MEDIAN(C23:H23,J23:N23),"")</f>
        <v/>
      </c>
      <c r="J51" s="28" t="str">
        <f aca="false">IF(AND(ISNUMBER(J23),COUNT(C23:I23)+COUNT(K23:N23)&gt;=4),MEDIAN(C23:I23,K23:N23),"")</f>
        <v/>
      </c>
      <c r="K51" s="28" t="str">
        <f aca="false">IF(AND(ISNUMBER(K23),COUNT(C23:J23)+COUNT(L23:N23)&gt;=4),MEDIAN(C23:J23,L23:N23),"")</f>
        <v/>
      </c>
      <c r="L51" s="28" t="str">
        <f aca="false">IF(AND(ISNUMBER(L23),COUNT(C23:K23)+COUNT(M23:N23)&gt;=4),MEDIAN(C23:K23,M23:N23),"")</f>
        <v/>
      </c>
      <c r="M51" s="28" t="str">
        <f aca="false">IF(AND(ISNUMBER(M23),COUNT(C23:L23)+COUNT(N23)&gt;=4),MEDIAN(C23:L23,N23),"")</f>
        <v/>
      </c>
      <c r="N51" s="28" t="str">
        <f aca="false">IF(AND(ISNUMBER(N23),COUNT(C23:M23)&gt;=4),MEDIAN(C23:M23),"")</f>
        <v/>
      </c>
    </row>
    <row r="52" customFormat="false" ht="15" hidden="false" customHeight="false" outlineLevel="0" collapsed="false">
      <c r="A52" s="27" t="str">
        <f aca="false">Costi!A34&amp;""</f>
        <v/>
      </c>
      <c r="C52" s="28" t="str">
        <f aca="false">IF(AND(ISNUMBER(C24),COUNT(D24:N24)&gt;=4),MEDIAN(D24:N24),"")</f>
        <v/>
      </c>
      <c r="D52" s="28" t="str">
        <f aca="false">IF(AND(ISNUMBER(D24),COUNT(C24)+COUNT(E24:N24)&gt;=4),MEDIAN(C24,E24:N24),"")</f>
        <v/>
      </c>
      <c r="E52" s="28" t="str">
        <f aca="false">IF(AND(ISNUMBER(E24),COUNT(C24:D24)+COUNT(F24:N24)&gt;=4),MEDIAN(C24:D24,F24:N24),"")</f>
        <v/>
      </c>
      <c r="F52" s="28" t="str">
        <f aca="false">IF(AND(ISNUMBER(F24),COUNT(C24:E24)+COUNT(G24:N24)&gt;=4),MEDIAN(C24:E24,G24:N24),"")</f>
        <v/>
      </c>
      <c r="G52" s="28" t="str">
        <f aca="false">IF(AND(ISNUMBER(G24),COUNT(C24:F24)+COUNT(H24:N24)&gt;=4),MEDIAN(C24:F24,H24:N24),"")</f>
        <v/>
      </c>
      <c r="H52" s="28" t="str">
        <f aca="false">IF(AND(ISNUMBER(H24),COUNT(C24:G24)+COUNT(I24:N24)&gt;=4),MEDIAN(C24:G24,I24:N24),"")</f>
        <v/>
      </c>
      <c r="I52" s="28" t="str">
        <f aca="false">IF(AND(ISNUMBER(I24),COUNT(C24:H24)+COUNT(J24:N24)&gt;=4),MEDIAN(C24:H24,J24:N24),"")</f>
        <v/>
      </c>
      <c r="J52" s="28" t="str">
        <f aca="false">IF(AND(ISNUMBER(J24),COUNT(C24:I24)+COUNT(K24:N24)&gt;=4),MEDIAN(C24:I24,K24:N24),"")</f>
        <v/>
      </c>
      <c r="K52" s="28" t="str">
        <f aca="false">IF(AND(ISNUMBER(K24),COUNT(C24:J24)+COUNT(L24:N24)&gt;=4),MEDIAN(C24:J24,L24:N24),"")</f>
        <v/>
      </c>
      <c r="L52" s="28" t="str">
        <f aca="false">IF(AND(ISNUMBER(L24),COUNT(C24:K24)+COUNT(M24:N24)&gt;=4),MEDIAN(C24:K24,M24:N24),"")</f>
        <v/>
      </c>
      <c r="M52" s="28" t="str">
        <f aca="false">IF(AND(ISNUMBER(M24),COUNT(C24:L24)+COUNT(N24)&gt;=4),MEDIAN(C24:L24,N24),"")</f>
        <v/>
      </c>
      <c r="N52" s="28" t="str">
        <f aca="false">IF(AND(ISNUMBER(N24),COUNT(C24:M24)&gt;=4),MEDIAN(C24:M24),"")</f>
        <v/>
      </c>
    </row>
    <row r="53" customFormat="false" ht="15" hidden="false" customHeight="false" outlineLevel="0" collapsed="false">
      <c r="A53" s="27" t="str">
        <f aca="false">Costi!A35&amp;""</f>
        <v/>
      </c>
      <c r="C53" s="28" t="str">
        <f aca="false">IF(AND(ISNUMBER(C25),COUNT(D25:N25)&gt;=4),MEDIAN(D25:N25),"")</f>
        <v/>
      </c>
      <c r="D53" s="28" t="str">
        <f aca="false">IF(AND(ISNUMBER(D25),COUNT(C25)+COUNT(E25:N25)&gt;=4),MEDIAN(C25,E25:N25),"")</f>
        <v/>
      </c>
      <c r="E53" s="28" t="str">
        <f aca="false">IF(AND(ISNUMBER(E25),COUNT(C25:D25)+COUNT(F25:N25)&gt;=4),MEDIAN(C25:D25,F25:N25),"")</f>
        <v/>
      </c>
      <c r="F53" s="28" t="str">
        <f aca="false">IF(AND(ISNUMBER(F25),COUNT(C25:E25)+COUNT(G25:N25)&gt;=4),MEDIAN(C25:E25,G25:N25),"")</f>
        <v/>
      </c>
      <c r="G53" s="28" t="str">
        <f aca="false">IF(AND(ISNUMBER(G25),COUNT(C25:F25)+COUNT(H25:N25)&gt;=4),MEDIAN(C25:F25,H25:N25),"")</f>
        <v/>
      </c>
      <c r="H53" s="28" t="str">
        <f aca="false">IF(AND(ISNUMBER(H25),COUNT(C25:G25)+COUNT(I25:N25)&gt;=4),MEDIAN(C25:G25,I25:N25),"")</f>
        <v/>
      </c>
      <c r="I53" s="28" t="str">
        <f aca="false">IF(AND(ISNUMBER(I25),COUNT(C25:H25)+COUNT(J25:N25)&gt;=4),MEDIAN(C25:H25,J25:N25),"")</f>
        <v/>
      </c>
      <c r="J53" s="28" t="str">
        <f aca="false">IF(AND(ISNUMBER(J25),COUNT(C25:I25)+COUNT(K25:N25)&gt;=4),MEDIAN(C25:I25,K25:N25),"")</f>
        <v/>
      </c>
      <c r="K53" s="28" t="str">
        <f aca="false">IF(AND(ISNUMBER(K25),COUNT(C25:J25)+COUNT(L25:N25)&gt;=4),MEDIAN(C25:J25,L25:N25),"")</f>
        <v/>
      </c>
      <c r="L53" s="28" t="str">
        <f aca="false">IF(AND(ISNUMBER(L25),COUNT(C25:K25)+COUNT(M25:N25)&gt;=4),MEDIAN(C25:K25,M25:N25),"")</f>
        <v/>
      </c>
      <c r="M53" s="28" t="str">
        <f aca="false">IF(AND(ISNUMBER(M25),COUNT(C25:L25)+COUNT(N25)&gt;=4),MEDIAN(C25:L25,N25),"")</f>
        <v/>
      </c>
      <c r="N53" s="28" t="str">
        <f aca="false">IF(AND(ISNUMBER(N25),COUNT(C25:M25)&gt;=4),MEDIAN(C25:M25),"")</f>
        <v/>
      </c>
    </row>
    <row r="54" customFormat="false" ht="15" hidden="false" customHeight="false" outlineLevel="0" collapsed="false">
      <c r="A54" s="27" t="str">
        <f aca="false">Costi!A36&amp;""</f>
        <v/>
      </c>
      <c r="C54" s="28" t="str">
        <f aca="false">IF(AND(ISNUMBER(C26),COUNT(D26:N26)&gt;=4),MEDIAN(D26:N26),"")</f>
        <v/>
      </c>
      <c r="D54" s="28" t="str">
        <f aca="false">IF(AND(ISNUMBER(D26),COUNT(C26)+COUNT(E26:N26)&gt;=4),MEDIAN(C26,E26:N26),"")</f>
        <v/>
      </c>
      <c r="E54" s="28" t="str">
        <f aca="false">IF(AND(ISNUMBER(E26),COUNT(C26:D26)+COUNT(F26:N26)&gt;=4),MEDIAN(C26:D26,F26:N26),"")</f>
        <v/>
      </c>
      <c r="F54" s="28" t="str">
        <f aca="false">IF(AND(ISNUMBER(F26),COUNT(C26:E26)+COUNT(G26:N26)&gt;=4),MEDIAN(C26:E26,G26:N26),"")</f>
        <v/>
      </c>
      <c r="G54" s="28" t="str">
        <f aca="false">IF(AND(ISNUMBER(G26),COUNT(C26:F26)+COUNT(H26:N26)&gt;=4),MEDIAN(C26:F26,H26:N26),"")</f>
        <v/>
      </c>
      <c r="H54" s="28" t="str">
        <f aca="false">IF(AND(ISNUMBER(H26),COUNT(C26:G26)+COUNT(I26:N26)&gt;=4),MEDIAN(C26:G26,I26:N26),"")</f>
        <v/>
      </c>
      <c r="I54" s="28" t="str">
        <f aca="false">IF(AND(ISNUMBER(I26),COUNT(C26:H26)+COUNT(J26:N26)&gt;=4),MEDIAN(C26:H26,J26:N26),"")</f>
        <v/>
      </c>
      <c r="J54" s="28" t="str">
        <f aca="false">IF(AND(ISNUMBER(J26),COUNT(C26:I26)+COUNT(K26:N26)&gt;=4),MEDIAN(C26:I26,K26:N26),"")</f>
        <v/>
      </c>
      <c r="K54" s="28" t="str">
        <f aca="false">IF(AND(ISNUMBER(K26),COUNT(C26:J26)+COUNT(L26:N26)&gt;=4),MEDIAN(C26:J26,L26:N26),"")</f>
        <v/>
      </c>
      <c r="L54" s="28" t="str">
        <f aca="false">IF(AND(ISNUMBER(L26),COUNT(C26:K26)+COUNT(M26:N26)&gt;=4),MEDIAN(C26:K26,M26:N26),"")</f>
        <v/>
      </c>
      <c r="M54" s="28" t="str">
        <f aca="false">IF(AND(ISNUMBER(M26),COUNT(C26:L26)+COUNT(N26)&gt;=4),MEDIAN(C26:L26,N26),"")</f>
        <v/>
      </c>
      <c r="N54" s="28" t="str">
        <f aca="false">IF(AND(ISNUMBER(N26),COUNT(C26:M26)&gt;=4),MEDIAN(C26:M26),"")</f>
        <v/>
      </c>
    </row>
    <row r="55" customFormat="false" ht="15" hidden="false" customHeight="false" outlineLevel="0" collapsed="false">
      <c r="A55" s="27" t="str">
        <f aca="false">Costi!A37&amp;""</f>
        <v/>
      </c>
      <c r="C55" s="28" t="str">
        <f aca="false">IF(AND(ISNUMBER(C27),COUNT(D27:N27)&gt;=4),MEDIAN(D27:N27),"")</f>
        <v/>
      </c>
      <c r="D55" s="28" t="str">
        <f aca="false">IF(AND(ISNUMBER(D27),COUNT(C27)+COUNT(E27:N27)&gt;=4),MEDIAN(C27,E27:N27),"")</f>
        <v/>
      </c>
      <c r="E55" s="28" t="str">
        <f aca="false">IF(AND(ISNUMBER(E27),COUNT(C27:D27)+COUNT(F27:N27)&gt;=4),MEDIAN(C27:D27,F27:N27),"")</f>
        <v/>
      </c>
      <c r="F55" s="28" t="str">
        <f aca="false">IF(AND(ISNUMBER(F27),COUNT(C27:E27)+COUNT(G27:N27)&gt;=4),MEDIAN(C27:E27,G27:N27),"")</f>
        <v/>
      </c>
      <c r="G55" s="28" t="str">
        <f aca="false">IF(AND(ISNUMBER(G27),COUNT(C27:F27)+COUNT(H27:N27)&gt;=4),MEDIAN(C27:F27,H27:N27),"")</f>
        <v/>
      </c>
      <c r="H55" s="28" t="str">
        <f aca="false">IF(AND(ISNUMBER(H27),COUNT(C27:G27)+COUNT(I27:N27)&gt;=4),MEDIAN(C27:G27,I27:N27),"")</f>
        <v/>
      </c>
      <c r="I55" s="28" t="str">
        <f aca="false">IF(AND(ISNUMBER(I27),COUNT(C27:H27)+COUNT(J27:N27)&gt;=4),MEDIAN(C27:H27,J27:N27),"")</f>
        <v/>
      </c>
      <c r="J55" s="28" t="str">
        <f aca="false">IF(AND(ISNUMBER(J27),COUNT(C27:I27)+COUNT(K27:N27)&gt;=4),MEDIAN(C27:I27,K27:N27),"")</f>
        <v/>
      </c>
      <c r="K55" s="28" t="str">
        <f aca="false">IF(AND(ISNUMBER(K27),COUNT(C27:J27)+COUNT(L27:N27)&gt;=4),MEDIAN(C27:J27,L27:N27),"")</f>
        <v/>
      </c>
      <c r="L55" s="28" t="str">
        <f aca="false">IF(AND(ISNUMBER(L27),COUNT(C27:K27)+COUNT(M27:N27)&gt;=4),MEDIAN(C27:K27,M27:N27),"")</f>
        <v/>
      </c>
      <c r="M55" s="28" t="str">
        <f aca="false">IF(AND(ISNUMBER(M27),COUNT(C27:L27)+COUNT(N27)&gt;=4),MEDIAN(C27:L27,N27),"")</f>
        <v/>
      </c>
      <c r="N55" s="28" t="str">
        <f aca="false">IF(AND(ISNUMBER(N27),COUNT(C27:M27)&gt;=4),MEDIAN(C27:M27),"")</f>
        <v/>
      </c>
    </row>
    <row r="56" customFormat="false" ht="15" hidden="false" customHeight="false" outlineLevel="0" collapsed="false">
      <c r="A56" s="27" t="str">
        <f aca="false">Costi!A38&amp;""</f>
        <v/>
      </c>
      <c r="C56" s="28" t="str">
        <f aca="false">IF(AND(ISNUMBER(C28),COUNT(D28:N28)&gt;=4),MEDIAN(D28:N28),"")</f>
        <v/>
      </c>
      <c r="D56" s="28" t="str">
        <f aca="false">IF(AND(ISNUMBER(D28),COUNT(C28)+COUNT(E28:N28)&gt;=4),MEDIAN(C28,E28:N28),"")</f>
        <v/>
      </c>
      <c r="E56" s="28" t="str">
        <f aca="false">IF(AND(ISNUMBER(E28),COUNT(C28:D28)+COUNT(F28:N28)&gt;=4),MEDIAN(C28:D28,F28:N28),"")</f>
        <v/>
      </c>
      <c r="F56" s="28" t="str">
        <f aca="false">IF(AND(ISNUMBER(F28),COUNT(C28:E28)+COUNT(G28:N28)&gt;=4),MEDIAN(C28:E28,G28:N28),"")</f>
        <v/>
      </c>
      <c r="G56" s="28" t="str">
        <f aca="false">IF(AND(ISNUMBER(G28),COUNT(C28:F28)+COUNT(H28:N28)&gt;=4),MEDIAN(C28:F28,H28:N28),"")</f>
        <v/>
      </c>
      <c r="H56" s="28" t="str">
        <f aca="false">IF(AND(ISNUMBER(H28),COUNT(C28:G28)+COUNT(I28:N28)&gt;=4),MEDIAN(C28:G28,I28:N28),"")</f>
        <v/>
      </c>
      <c r="I56" s="28" t="str">
        <f aca="false">IF(AND(ISNUMBER(I28),COUNT(C28:H28)+COUNT(J28:N28)&gt;=4),MEDIAN(C28:H28,J28:N28),"")</f>
        <v/>
      </c>
      <c r="J56" s="28" t="str">
        <f aca="false">IF(AND(ISNUMBER(J28),COUNT(C28:I28)+COUNT(K28:N28)&gt;=4),MEDIAN(C28:I28,K28:N28),"")</f>
        <v/>
      </c>
      <c r="K56" s="28" t="str">
        <f aca="false">IF(AND(ISNUMBER(K28),COUNT(C28:J28)+COUNT(L28:N28)&gt;=4),MEDIAN(C28:J28,L28:N28),"")</f>
        <v/>
      </c>
      <c r="L56" s="28" t="str">
        <f aca="false">IF(AND(ISNUMBER(L28),COUNT(C28:K28)+COUNT(M28:N28)&gt;=4),MEDIAN(C28:K28,M28:N28),"")</f>
        <v/>
      </c>
      <c r="M56" s="28" t="str">
        <f aca="false">IF(AND(ISNUMBER(M28),COUNT(C28:L28)+COUNT(N28)&gt;=4),MEDIAN(C28:L28,N28),"")</f>
        <v/>
      </c>
      <c r="N56" s="28" t="str">
        <f aca="false">IF(AND(ISNUMBER(N28),COUNT(C28:M28)&gt;=4),MEDIAN(C28:M28),"")</f>
        <v/>
      </c>
    </row>
    <row r="57" customFormat="false" ht="15" hidden="false" customHeight="false" outlineLevel="0" collapsed="false">
      <c r="A57" s="27" t="str">
        <f aca="false">Costi!A39&amp;""</f>
        <v/>
      </c>
      <c r="C57" s="28" t="str">
        <f aca="false">IF(AND(ISNUMBER(C29),COUNT(D29:N29)&gt;=4),MEDIAN(D29:N29),"")</f>
        <v/>
      </c>
      <c r="D57" s="28" t="str">
        <f aca="false">IF(AND(ISNUMBER(D29),COUNT(C29)+COUNT(E29:N29)&gt;=4),MEDIAN(C29,E29:N29),"")</f>
        <v/>
      </c>
      <c r="E57" s="28" t="str">
        <f aca="false">IF(AND(ISNUMBER(E29),COUNT(C29:D29)+COUNT(F29:N29)&gt;=4),MEDIAN(C29:D29,F29:N29),"")</f>
        <v/>
      </c>
      <c r="F57" s="28" t="str">
        <f aca="false">IF(AND(ISNUMBER(F29),COUNT(C29:E29)+COUNT(G29:N29)&gt;=4),MEDIAN(C29:E29,G29:N29),"")</f>
        <v/>
      </c>
      <c r="G57" s="28" t="str">
        <f aca="false">IF(AND(ISNUMBER(G29),COUNT(C29:F29)+COUNT(H29:N29)&gt;=4),MEDIAN(C29:F29,H29:N29),"")</f>
        <v/>
      </c>
      <c r="H57" s="28" t="str">
        <f aca="false">IF(AND(ISNUMBER(H29),COUNT(C29:G29)+COUNT(I29:N29)&gt;=4),MEDIAN(C29:G29,I29:N29),"")</f>
        <v/>
      </c>
      <c r="I57" s="28" t="str">
        <f aca="false">IF(AND(ISNUMBER(I29),COUNT(C29:H29)+COUNT(J29:N29)&gt;=4),MEDIAN(C29:H29,J29:N29),"")</f>
        <v/>
      </c>
      <c r="J57" s="28" t="str">
        <f aca="false">IF(AND(ISNUMBER(J29),COUNT(C29:I29)+COUNT(K29:N29)&gt;=4),MEDIAN(C29:I29,K29:N29),"")</f>
        <v/>
      </c>
      <c r="K57" s="28" t="str">
        <f aca="false">IF(AND(ISNUMBER(K29),COUNT(C29:J29)+COUNT(L29:N29)&gt;=4),MEDIAN(C29:J29,L29:N29),"")</f>
        <v/>
      </c>
      <c r="L57" s="28" t="str">
        <f aca="false">IF(AND(ISNUMBER(L29),COUNT(C29:K29)+COUNT(M29:N29)&gt;=4),MEDIAN(C29:K29,M29:N29),"")</f>
        <v/>
      </c>
      <c r="M57" s="28" t="str">
        <f aca="false">IF(AND(ISNUMBER(M29),COUNT(C29:L29)+COUNT(N29)&gt;=4),MEDIAN(C29:L29,N29),"")</f>
        <v/>
      </c>
      <c r="N57" s="28" t="str">
        <f aca="false">IF(AND(ISNUMBER(N29),COUNT(C29:M29)&gt;=4),MEDIAN(C29:M29),"")</f>
        <v/>
      </c>
    </row>
    <row r="58" customFormat="false" ht="15" hidden="false" customHeight="false" outlineLevel="0" collapsed="false">
      <c r="A58" s="27" t="str">
        <f aca="false">Costi!A40&amp;""</f>
        <v/>
      </c>
      <c r="C58" s="28" t="str">
        <f aca="false">IF(AND(ISNUMBER(C30),COUNT(D30:N30)&gt;=4),MEDIAN(D30:N30),"")</f>
        <v/>
      </c>
      <c r="D58" s="28" t="str">
        <f aca="false">IF(AND(ISNUMBER(D30),COUNT(C30)+COUNT(E30:N30)&gt;=4),MEDIAN(C30,E30:N30),"")</f>
        <v/>
      </c>
      <c r="E58" s="28" t="str">
        <f aca="false">IF(AND(ISNUMBER(E30),COUNT(C30:D30)+COUNT(F30:N30)&gt;=4),MEDIAN(C30:D30,F30:N30),"")</f>
        <v/>
      </c>
      <c r="F58" s="28" t="str">
        <f aca="false">IF(AND(ISNUMBER(F30),COUNT(C30:E30)+COUNT(G30:N30)&gt;=4),MEDIAN(C30:E30,G30:N30),"")</f>
        <v/>
      </c>
      <c r="G58" s="28" t="str">
        <f aca="false">IF(AND(ISNUMBER(G30),COUNT(C30:F30)+COUNT(H30:N30)&gt;=4),MEDIAN(C30:F30,H30:N30),"")</f>
        <v/>
      </c>
      <c r="H58" s="28" t="str">
        <f aca="false">IF(AND(ISNUMBER(H30),COUNT(C30:G30)+COUNT(I30:N30)&gt;=4),MEDIAN(C30:G30,I30:N30),"")</f>
        <v/>
      </c>
      <c r="I58" s="28" t="str">
        <f aca="false">IF(AND(ISNUMBER(I30),COUNT(C30:H30)+COUNT(J30:N30)&gt;=4),MEDIAN(C30:H30,J30:N30),"")</f>
        <v/>
      </c>
      <c r="J58" s="28" t="str">
        <f aca="false">IF(AND(ISNUMBER(J30),COUNT(C30:I30)+COUNT(K30:N30)&gt;=4),MEDIAN(C30:I30,K30:N30),"")</f>
        <v/>
      </c>
      <c r="K58" s="28" t="str">
        <f aca="false">IF(AND(ISNUMBER(K30),COUNT(C30:J30)+COUNT(L30:N30)&gt;=4),MEDIAN(C30:J30,L30:N30),"")</f>
        <v/>
      </c>
      <c r="L58" s="28" t="str">
        <f aca="false">IF(AND(ISNUMBER(L30),COUNT(C30:K30)+COUNT(M30:N30)&gt;=4),MEDIAN(C30:K30,M30:N30),"")</f>
        <v/>
      </c>
      <c r="M58" s="28" t="str">
        <f aca="false">IF(AND(ISNUMBER(M30),COUNT(C30:L30)+COUNT(N30)&gt;=4),MEDIAN(C30:L30,N30),"")</f>
        <v/>
      </c>
      <c r="N58" s="28" t="str">
        <f aca="false">IF(AND(ISNUMBER(N30),COUNT(C30:M30)&gt;=4),MEDIAN(C30:M30),"")</f>
        <v/>
      </c>
    </row>
    <row r="61" customFormat="false" ht="15" hidden="false" customHeight="false" outlineLevel="0" collapsed="false">
      <c r="A61" s="3" t="s">
        <v>68</v>
      </c>
    </row>
    <row r="62" customFormat="false" ht="15" hidden="false" customHeight="false" outlineLevel="0" collapsed="false">
      <c r="A62" s="27" t="str">
        <f aca="false">Costi!A16&amp;""</f>
        <v>Merci</v>
      </c>
      <c r="C62" s="28" t="n">
        <f aca="false">IF(ISNUMBER(C34),C6-C34,"")</f>
        <v>0</v>
      </c>
      <c r="D62" s="28" t="n">
        <f aca="false">IF(ISNUMBER(D34),D6-D34,"")</f>
        <v>0</v>
      </c>
      <c r="E62" s="28" t="n">
        <f aca="false">IF(ISNUMBER(E34),E6-E34,"")</f>
        <v>0</v>
      </c>
      <c r="F62" s="28" t="n">
        <f aca="false">IF(ISNUMBER(F34),F6-F34,"")</f>
        <v>0</v>
      </c>
      <c r="G62" s="28" t="n">
        <f aca="false">IF(ISNUMBER(G34),G6-G34,"")</f>
        <v>0</v>
      </c>
      <c r="H62" s="28" t="n">
        <f aca="false">IF(ISNUMBER(H34),H6-H34,"")</f>
        <v>0</v>
      </c>
      <c r="I62" s="28" t="n">
        <f aca="false">IF(ISNUMBER(I34),I6-I34,"")</f>
        <v>0</v>
      </c>
      <c r="J62" s="28" t="n">
        <f aca="false">IF(ISNUMBER(J34),J6-J34,"")</f>
        <v>0.1</v>
      </c>
      <c r="K62" s="28" t="n">
        <f aca="false">IF(ISNUMBER(K34),K6-K34,"")</f>
        <v>0</v>
      </c>
      <c r="L62" s="28" t="n">
        <f aca="false">IF(ISNUMBER(L34),L6-L34,"")</f>
        <v>0</v>
      </c>
      <c r="M62" s="28" t="n">
        <f aca="false">IF(ISNUMBER(M34),M6-M34,"")</f>
        <v>0</v>
      </c>
      <c r="N62" s="28" t="n">
        <f aca="false">IF(ISNUMBER(N34),N6-N34,"")</f>
        <v>0</v>
      </c>
    </row>
    <row r="63" customFormat="false" ht="15" hidden="false" customHeight="false" outlineLevel="0" collapsed="false">
      <c r="A63" s="27" t="str">
        <f aca="false">Costi!A17&amp;""</f>
        <v>Imballaggi</v>
      </c>
      <c r="C63" s="28" t="n">
        <f aca="false">IF(ISNUMBER(C35),C7-C35,"")</f>
        <v>0</v>
      </c>
      <c r="D63" s="28" t="n">
        <f aca="false">IF(ISNUMBER(D35),D7-D35,"")</f>
        <v>0</v>
      </c>
      <c r="E63" s="28" t="n">
        <f aca="false">IF(ISNUMBER(E35),E7-E35,"")</f>
        <v>0</v>
      </c>
      <c r="F63" s="28" t="n">
        <f aca="false">IF(ISNUMBER(F35),F7-F35,"")</f>
        <v>0</v>
      </c>
      <c r="G63" s="28" t="n">
        <f aca="false">IF(ISNUMBER(G35),G7-G35,"")</f>
        <v>0</v>
      </c>
      <c r="H63" s="28" t="n">
        <f aca="false">IF(ISNUMBER(H35),H7-H35,"")</f>
        <v>0</v>
      </c>
      <c r="I63" s="28" t="n">
        <f aca="false">IF(ISNUMBER(I35),I7-I35,"")</f>
        <v>0</v>
      </c>
      <c r="J63" s="28" t="n">
        <f aca="false">IF(ISNUMBER(J35),J7-J35,"")</f>
        <v>0</v>
      </c>
      <c r="K63" s="28" t="n">
        <f aca="false">IF(ISNUMBER(K35),K7-K35,"")</f>
        <v>0</v>
      </c>
      <c r="L63" s="28" t="n">
        <f aca="false">IF(ISNUMBER(L35),L7-L35,"")</f>
        <v>0</v>
      </c>
      <c r="M63" s="28" t="n">
        <f aca="false">IF(ISNUMBER(M35),M7-M35,"")</f>
        <v>0</v>
      </c>
      <c r="N63" s="28" t="n">
        <f aca="false">IF(ISNUMBER(N35),N7-N35,"")</f>
        <v>0</v>
      </c>
    </row>
    <row r="64" customFormat="false" ht="15" hidden="false" customHeight="false" outlineLevel="0" collapsed="false">
      <c r="A64" s="27" t="str">
        <f aca="false">Costi!A18&amp;""</f>
        <v>Trasporti in uscita</v>
      </c>
      <c r="C64" s="28" t="n">
        <f aca="false">IF(ISNUMBER(C36),C8-C36,"")</f>
        <v>0</v>
      </c>
      <c r="D64" s="28" t="n">
        <f aca="false">IF(ISNUMBER(D36),D8-D36,"")</f>
        <v>0</v>
      </c>
      <c r="E64" s="28" t="n">
        <f aca="false">IF(ISNUMBER(E36),E8-E36,"")</f>
        <v>0</v>
      </c>
      <c r="F64" s="28" t="n">
        <f aca="false">IF(ISNUMBER(F36),F8-F36,"")</f>
        <v>0</v>
      </c>
      <c r="G64" s="28" t="n">
        <f aca="false">IF(ISNUMBER(G36),G8-G36,"")</f>
        <v>0</v>
      </c>
      <c r="H64" s="28" t="n">
        <f aca="false">IF(ISNUMBER(H36),H8-H36,"")</f>
        <v>0</v>
      </c>
      <c r="I64" s="28" t="n">
        <f aca="false">IF(ISNUMBER(I36),I8-I36,"")</f>
        <v>0</v>
      </c>
      <c r="J64" s="28" t="n">
        <f aca="false">IF(ISNUMBER(J36),J8-J36,"")</f>
        <v>0</v>
      </c>
      <c r="K64" s="28" t="n">
        <f aca="false">IF(ISNUMBER(K36),K8-K36,"")</f>
        <v>0.0219607843137255</v>
      </c>
      <c r="L64" s="28" t="n">
        <f aca="false">IF(ISNUMBER(L36),L8-L36,"")</f>
        <v>0</v>
      </c>
      <c r="M64" s="28" t="n">
        <f aca="false">IF(ISNUMBER(M36),M8-M36,"")</f>
        <v>0</v>
      </c>
      <c r="N64" s="28" t="n">
        <f aca="false">IF(ISNUMBER(N36),N8-N36,"")</f>
        <v>0</v>
      </c>
    </row>
    <row r="65" customFormat="false" ht="15" hidden="false" customHeight="false" outlineLevel="0" collapsed="false">
      <c r="A65" s="27" t="str">
        <f aca="false">Costi!A19&amp;""</f>
        <v>Provvigioni agenti</v>
      </c>
      <c r="C65" s="28" t="n">
        <f aca="false">IF(ISNUMBER(C37),C9-C37,"")</f>
        <v>0</v>
      </c>
      <c r="D65" s="28" t="n">
        <f aca="false">IF(ISNUMBER(D37),D9-D37,"")</f>
        <v>0</v>
      </c>
      <c r="E65" s="28" t="n">
        <f aca="false">IF(ISNUMBER(E37),E9-E37,"")</f>
        <v>0</v>
      </c>
      <c r="F65" s="28" t="n">
        <f aca="false">IF(ISNUMBER(F37),F9-F37,"")</f>
        <v>0</v>
      </c>
      <c r="G65" s="28" t="n">
        <f aca="false">IF(ISNUMBER(G37),G9-G37,"")</f>
        <v>0</v>
      </c>
      <c r="H65" s="28" t="n">
        <f aca="false">IF(ISNUMBER(H37),H9-H37,"")</f>
        <v>0</v>
      </c>
      <c r="I65" s="28" t="n">
        <f aca="false">IF(ISNUMBER(I37),I9-I37,"")</f>
        <v>0</v>
      </c>
      <c r="J65" s="28" t="n">
        <f aca="false">IF(ISNUMBER(J37),J9-J37,"")</f>
        <v>0</v>
      </c>
      <c r="K65" s="28" t="n">
        <f aca="false">IF(ISNUMBER(K37),K9-K37,"")</f>
        <v>0</v>
      </c>
      <c r="L65" s="28" t="n">
        <f aca="false">IF(ISNUMBER(L37),L9-L37,"")</f>
        <v>0</v>
      </c>
      <c r="M65" s="28" t="n">
        <f aca="false">IF(ISNUMBER(M37),M9-M37,"")</f>
        <v>0</v>
      </c>
      <c r="N65" s="28" t="n">
        <f aca="false">IF(ISNUMBER(N37),N9-N37,"")</f>
        <v>0</v>
      </c>
    </row>
    <row r="66" customFormat="false" ht="15" hidden="false" customHeight="false" outlineLevel="0" collapsed="false">
      <c r="A66" s="27" t="str">
        <f aca="false">Costi!A20&amp;""</f>
        <v>Retribuzioni</v>
      </c>
      <c r="C66" s="28" t="n">
        <f aca="false">IF(ISNUMBER(C38),C10-C38,"")</f>
        <v>0</v>
      </c>
      <c r="D66" s="28" t="n">
        <f aca="false">IF(ISNUMBER(D38),D10-D38,"")</f>
        <v>0</v>
      </c>
      <c r="E66" s="28" t="n">
        <f aca="false">IF(ISNUMBER(E38),E10-E38,"")</f>
        <v>0</v>
      </c>
      <c r="F66" s="28" t="n">
        <f aca="false">IF(ISNUMBER(F38),F10-F38,"")</f>
        <v>0</v>
      </c>
      <c r="G66" s="28" t="n">
        <f aca="false">IF(ISNUMBER(G38),G10-G38,"")</f>
        <v>0</v>
      </c>
      <c r="H66" s="28" t="n">
        <f aca="false">IF(ISNUMBER(H38),H10-H38,"")</f>
        <v>0</v>
      </c>
      <c r="I66" s="28" t="n">
        <f aca="false">IF(ISNUMBER(I38),I10-I38,"")</f>
        <v>0</v>
      </c>
      <c r="J66" s="28" t="n">
        <f aca="false">IF(ISNUMBER(J38),J10-J38,"")</f>
        <v>0</v>
      </c>
      <c r="K66" s="28" t="n">
        <f aca="false">IF(ISNUMBER(K38),K10-K38,"")</f>
        <v>0</v>
      </c>
      <c r="L66" s="28" t="n">
        <f aca="false">IF(ISNUMBER(L38),L10-L38,"")</f>
        <v>0</v>
      </c>
      <c r="M66" s="28" t="n">
        <f aca="false">IF(ISNUMBER(M38),M10-M38,"")</f>
        <v>0</v>
      </c>
      <c r="N66" s="28" t="n">
        <f aca="false">IF(ISNUMBER(N38),N10-N38,"")</f>
        <v>62000</v>
      </c>
    </row>
    <row r="67" customFormat="false" ht="15" hidden="false" customHeight="false" outlineLevel="0" collapsed="false">
      <c r="A67" s="27" t="str">
        <f aca="false">Costi!A21&amp;""</f>
        <v>Contributi</v>
      </c>
      <c r="C67" s="28" t="n">
        <f aca="false">IF(ISNUMBER(C39),C11-C39,"")</f>
        <v>0</v>
      </c>
      <c r="D67" s="28" t="n">
        <f aca="false">IF(ISNUMBER(D39),D11-D39,"")</f>
        <v>0</v>
      </c>
      <c r="E67" s="28" t="n">
        <f aca="false">IF(ISNUMBER(E39),E11-E39,"")</f>
        <v>0</v>
      </c>
      <c r="F67" s="28" t="n">
        <f aca="false">IF(ISNUMBER(F39),F11-F39,"")</f>
        <v>0</v>
      </c>
      <c r="G67" s="28" t="n">
        <f aca="false">IF(ISNUMBER(G39),G11-G39,"")</f>
        <v>0</v>
      </c>
      <c r="H67" s="28" t="n">
        <f aca="false">IF(ISNUMBER(H39),H11-H39,"")</f>
        <v>0</v>
      </c>
      <c r="I67" s="28" t="n">
        <f aca="false">IF(ISNUMBER(I39),I11-I39,"")</f>
        <v>0</v>
      </c>
      <c r="J67" s="28" t="n">
        <f aca="false">IF(ISNUMBER(J39),J11-J39,"")</f>
        <v>0</v>
      </c>
      <c r="K67" s="28" t="n">
        <f aca="false">IF(ISNUMBER(K39),K11-K39,"")</f>
        <v>0</v>
      </c>
      <c r="L67" s="28" t="n">
        <f aca="false">IF(ISNUMBER(L39),L11-L39,"")</f>
        <v>0</v>
      </c>
      <c r="M67" s="28" t="n">
        <f aca="false">IF(ISNUMBER(M39),M11-M39,"")</f>
        <v>0</v>
      </c>
      <c r="N67" s="28" t="n">
        <f aca="false">IF(ISNUMBER(N39),N11-N39,"")</f>
        <v>500</v>
      </c>
    </row>
    <row r="68" customFormat="false" ht="15" hidden="false" customHeight="false" outlineLevel="0" collapsed="false">
      <c r="A68" s="27" t="str">
        <f aca="false">Costi!A22&amp;""</f>
        <v>Affitti (pagati a bimestre)</v>
      </c>
      <c r="C68" s="28" t="n">
        <f aca="false">IF(ISNUMBER(C40),C12-C40,"")</f>
        <v>24000</v>
      </c>
      <c r="D68" s="28" t="n">
        <f aca="false">IF(ISNUMBER(D40),D12-D40,"")</f>
        <v>-24000</v>
      </c>
      <c r="E68" s="28" t="n">
        <f aca="false">IF(ISNUMBER(E40),E12-E40,"")</f>
        <v>24000</v>
      </c>
      <c r="F68" s="28" t="n">
        <f aca="false">IF(ISNUMBER(F40),F12-F40,"")</f>
        <v>-24000</v>
      </c>
      <c r="G68" s="28" t="n">
        <f aca="false">IF(ISNUMBER(G40),G12-G40,"")</f>
        <v>24000</v>
      </c>
      <c r="H68" s="28" t="n">
        <f aca="false">IF(ISNUMBER(H40),H12-H40,"")</f>
        <v>-24000</v>
      </c>
      <c r="I68" s="28" t="n">
        <f aca="false">IF(ISNUMBER(I40),I12-I40,"")</f>
        <v>24000</v>
      </c>
      <c r="J68" s="28" t="n">
        <f aca="false">IF(ISNUMBER(J40),J12-J40,"")</f>
        <v>-24000</v>
      </c>
      <c r="K68" s="28" t="n">
        <f aca="false">IF(ISNUMBER(K40),K12-K40,"")</f>
        <v>24000</v>
      </c>
      <c r="L68" s="28" t="n">
        <f aca="false">IF(ISNUMBER(L40),L12-L40,"")</f>
        <v>-24000</v>
      </c>
      <c r="M68" s="28" t="n">
        <f aca="false">IF(ISNUMBER(M40),M12-M40,"")</f>
        <v>24000</v>
      </c>
      <c r="N68" s="28" t="n">
        <f aca="false">IF(ISNUMBER(N40),N12-N40,"")</f>
        <v>-24000</v>
      </c>
    </row>
    <row r="69" customFormat="false" ht="15" hidden="false" customHeight="false" outlineLevel="0" collapsed="false">
      <c r="A69" s="27" t="str">
        <f aca="false">Costi!A23&amp;""</f>
        <v>Energia</v>
      </c>
      <c r="C69" s="28" t="n">
        <f aca="false">IF(ISNUMBER(C41),C13-C41,"")</f>
        <v>-300</v>
      </c>
      <c r="D69" s="28" t="n">
        <f aca="false">IF(ISNUMBER(D41),D13-D41,"")</f>
        <v>200</v>
      </c>
      <c r="E69" s="28" t="n">
        <f aca="false">IF(ISNUMBER(E41),E13-E41,"")</f>
        <v>-500</v>
      </c>
      <c r="F69" s="28" t="n">
        <f aca="false">IF(ISNUMBER(F41),F13-F41,"")</f>
        <v>-700</v>
      </c>
      <c r="G69" s="28" t="n">
        <f aca="false">IF(ISNUMBER(G41),G13-G41,"")</f>
        <v>-200</v>
      </c>
      <c r="H69" s="28" t="n">
        <f aca="false">IF(ISNUMBER(H41),H13-H41,"")</f>
        <v>400</v>
      </c>
      <c r="I69" s="28" t="n">
        <f aca="false">IF(ISNUMBER(I41),I13-I41,"")</f>
        <v>700</v>
      </c>
      <c r="J69" s="28" t="n">
        <f aca="false">IF(ISNUMBER(J41),J13-J41,"")</f>
        <v>6500</v>
      </c>
      <c r="K69" s="28" t="n">
        <f aca="false">IF(ISNUMBER(K41),K13-K41,"")</f>
        <v>300</v>
      </c>
      <c r="L69" s="28" t="n">
        <f aca="false">IF(ISNUMBER(L41),L13-L41,"")</f>
        <v>-400</v>
      </c>
      <c r="M69" s="28" t="n">
        <f aca="false">IF(ISNUMBER(M41),M13-M41,"")</f>
        <v>-200</v>
      </c>
      <c r="N69" s="28" t="n">
        <f aca="false">IF(ISNUMBER(N41),N13-N41,"")</f>
        <v>500</v>
      </c>
    </row>
    <row r="70" customFormat="false" ht="15" hidden="false" customHeight="false" outlineLevel="0" collapsed="false">
      <c r="A70" s="27" t="str">
        <f aca="false">Costi!A24&amp;""</f>
        <v>Manutenzioni</v>
      </c>
      <c r="C70" s="28" t="n">
        <f aca="false">IF(ISNUMBER(C42),C14-C42,"")</f>
        <v>0</v>
      </c>
      <c r="D70" s="28" t="n">
        <f aca="false">IF(ISNUMBER(D42),D14-D42,"")</f>
        <v>-100</v>
      </c>
      <c r="E70" s="28" t="n">
        <f aca="false">IF(ISNUMBER(E42),E14-E42,"")</f>
        <v>-3500</v>
      </c>
      <c r="F70" s="28" t="n">
        <f aca="false">IF(ISNUMBER(F42),F14-F42,"")</f>
        <v>3600</v>
      </c>
      <c r="G70" s="28" t="n">
        <f aca="false">IF(ISNUMBER(G42),G14-G42,"")</f>
        <v>100</v>
      </c>
      <c r="H70" s="28" t="n">
        <f aca="false">IF(ISNUMBER(H42),H14-H42,"")</f>
        <v>0</v>
      </c>
      <c r="I70" s="28" t="n">
        <f aca="false">IF(ISNUMBER(I42),I14-I42,"")</f>
        <v>-200</v>
      </c>
      <c r="J70" s="28" t="n">
        <f aca="false">IF(ISNUMBER(J42),J14-J42,"")</f>
        <v>-100</v>
      </c>
      <c r="K70" s="28" t="n">
        <f aca="false">IF(ISNUMBER(K42),K14-K42,"")</f>
        <v>100</v>
      </c>
      <c r="L70" s="28" t="n">
        <f aca="false">IF(ISNUMBER(L42),L14-L42,"")</f>
        <v>0</v>
      </c>
      <c r="M70" s="28" t="n">
        <f aca="false">IF(ISNUMBER(M42),M14-M42,"")</f>
        <v>-100</v>
      </c>
      <c r="N70" s="28" t="n">
        <f aca="false">IF(ISNUMBER(N42),N14-N42,"")</f>
        <v>100</v>
      </c>
    </row>
    <row r="71" customFormat="false" ht="15" hidden="false" customHeight="false" outlineLevel="0" collapsed="false">
      <c r="A71" s="27" t="str">
        <f aca="false">Costi!A25&amp;""</f>
        <v>Consulenze amministrative</v>
      </c>
      <c r="C71" s="28" t="n">
        <f aca="false">IF(ISNUMBER(C43),C15-C43,"")</f>
        <v>0</v>
      </c>
      <c r="D71" s="28" t="n">
        <f aca="false">IF(ISNUMBER(D43),D15-D43,"")</f>
        <v>0</v>
      </c>
      <c r="E71" s="28" t="n">
        <f aca="false">IF(ISNUMBER(E43),E15-E43,"")</f>
        <v>0</v>
      </c>
      <c r="F71" s="28" t="n">
        <f aca="false">IF(ISNUMBER(F43),F15-F43,"")</f>
        <v>0</v>
      </c>
      <c r="G71" s="28" t="n">
        <f aca="false">IF(ISNUMBER(G43),G15-G43,"")</f>
        <v>0</v>
      </c>
      <c r="H71" s="28" t="n">
        <f aca="false">IF(ISNUMBER(H43),H15-H43,"")</f>
        <v>0</v>
      </c>
      <c r="I71" s="28" t="n">
        <f aca="false">IF(ISNUMBER(I43),I15-I43,"")</f>
        <v>-3900</v>
      </c>
      <c r="J71" s="28" t="n">
        <f aca="false">IF(ISNUMBER(J43),J15-J43,"")</f>
        <v>0</v>
      </c>
      <c r="K71" s="28" t="n">
        <f aca="false">IF(ISNUMBER(K43),K15-K43,"")</f>
        <v>0</v>
      </c>
      <c r="L71" s="28" t="n">
        <f aca="false">IF(ISNUMBER(L43),L15-L43,"")</f>
        <v>0</v>
      </c>
      <c r="M71" s="28" t="n">
        <f aca="false">IF(ISNUMBER(M43),M15-M43,"")</f>
        <v>0</v>
      </c>
      <c r="N71" s="28" t="n">
        <f aca="false">IF(ISNUMBER(N43),N15-N43,"")</f>
        <v>0</v>
      </c>
    </row>
    <row r="72" customFormat="false" ht="15" hidden="false" customHeight="false" outlineLevel="0" collapsed="false">
      <c r="A72" s="27" t="str">
        <f aca="false">Costi!A26&amp;""</f>
        <v>Software e canoni</v>
      </c>
      <c r="C72" s="28" t="n">
        <f aca="false">IF(ISNUMBER(C44),C16-C44,"")</f>
        <v>-50</v>
      </c>
      <c r="D72" s="28" t="n">
        <f aca="false">IF(ISNUMBER(D44),D16-D44,"")</f>
        <v>-50</v>
      </c>
      <c r="E72" s="28" t="n">
        <f aca="false">IF(ISNUMBER(E44),E16-E44,"")</f>
        <v>50</v>
      </c>
      <c r="F72" s="28" t="n">
        <f aca="false">IF(ISNUMBER(F44),F16-F44,"")</f>
        <v>-50</v>
      </c>
      <c r="G72" s="28" t="n">
        <f aca="false">IF(ISNUMBER(G44),G16-G44,"")</f>
        <v>100</v>
      </c>
      <c r="H72" s="28" t="n">
        <f aca="false">IF(ISNUMBER(H44),H16-H44,"")</f>
        <v>50</v>
      </c>
      <c r="I72" s="28" t="n">
        <f aca="false">IF(ISNUMBER(I44),I16-I44,"")</f>
        <v>-50</v>
      </c>
      <c r="J72" s="28" t="n">
        <f aca="false">IF(ISNUMBER(J44),J16-J44,"")</f>
        <v>-50</v>
      </c>
      <c r="K72" s="28" t="n">
        <f aca="false">IF(ISNUMBER(K44),K16-K44,"")</f>
        <v>100</v>
      </c>
      <c r="L72" s="28" t="n">
        <f aca="false">IF(ISNUMBER(L44),L16-L44,"")</f>
        <v>50</v>
      </c>
      <c r="M72" s="28" t="n">
        <f aca="false">IF(ISNUMBER(M44),M16-M44,"")</f>
        <v>-50</v>
      </c>
      <c r="N72" s="28" t="n">
        <f aca="false">IF(ISNUMBER(N44),N16-N44,"")</f>
        <v>50</v>
      </c>
    </row>
    <row r="73" customFormat="false" ht="15" hidden="false" customHeight="false" outlineLevel="0" collapsed="false">
      <c r="A73" s="27" t="str">
        <f aca="false">Costi!A27&amp;""</f>
        <v>Assicurazioni</v>
      </c>
      <c r="C73" s="28" t="n">
        <f aca="false">IF(ISNUMBER(C45),C17-C45,"")</f>
        <v>0</v>
      </c>
      <c r="D73" s="28" t="n">
        <f aca="false">IF(ISNUMBER(D45),D17-D45,"")</f>
        <v>0</v>
      </c>
      <c r="E73" s="28" t="n">
        <f aca="false">IF(ISNUMBER(E45),E17-E45,"")</f>
        <v>0</v>
      </c>
      <c r="F73" s="28" t="n">
        <f aca="false">IF(ISNUMBER(F45),F17-F45,"")</f>
        <v>0</v>
      </c>
      <c r="G73" s="28" t="n">
        <f aca="false">IF(ISNUMBER(G45),G17-G45,"")</f>
        <v>0</v>
      </c>
      <c r="H73" s="28" t="n">
        <f aca="false">IF(ISNUMBER(H45),H17-H45,"")</f>
        <v>0</v>
      </c>
      <c r="I73" s="28" t="n">
        <f aca="false">IF(ISNUMBER(I45),I17-I45,"")</f>
        <v>0</v>
      </c>
      <c r="J73" s="28" t="n">
        <f aca="false">IF(ISNUMBER(J45),J17-J45,"")</f>
        <v>0</v>
      </c>
      <c r="K73" s="28" t="n">
        <f aca="false">IF(ISNUMBER(K45),K17-K45,"")</f>
        <v>0</v>
      </c>
      <c r="L73" s="28" t="n">
        <f aca="false">IF(ISNUMBER(L45),L17-L45,"")</f>
        <v>0</v>
      </c>
      <c r="M73" s="28" t="n">
        <f aca="false">IF(ISNUMBER(M45),M17-M45,"")</f>
        <v>0</v>
      </c>
      <c r="N73" s="28" t="n">
        <f aca="false">IF(ISNUMBER(N45),N17-N45,"")</f>
        <v>0</v>
      </c>
    </row>
    <row r="74" customFormat="false" ht="15" hidden="false" customHeight="false" outlineLevel="0" collapsed="false">
      <c r="A74" s="27" t="str">
        <f aca="false">Costi!A28&amp;""</f>
        <v>Marketing</v>
      </c>
      <c r="C74" s="28" t="n">
        <f aca="false">IF(ISNUMBER(C46),C18-C46,"")</f>
        <v>0</v>
      </c>
      <c r="D74" s="28" t="n">
        <f aca="false">IF(ISNUMBER(D46),D18-D46,"")</f>
        <v>-1500</v>
      </c>
      <c r="E74" s="28" t="n">
        <f aca="false">IF(ISNUMBER(E46),E18-E46,"")</f>
        <v>1000</v>
      </c>
      <c r="F74" s="28" t="n">
        <f aca="false">IF(ISNUMBER(F46),F18-F46,"")</f>
        <v>-500</v>
      </c>
      <c r="G74" s="28" t="n">
        <f aca="false">IF(ISNUMBER(G46),G18-G46,"")</f>
        <v>500</v>
      </c>
      <c r="H74" s="28" t="n">
        <f aca="false">IF(ISNUMBER(H46),H18-H46,"")</f>
        <v>-1000</v>
      </c>
      <c r="I74" s="28" t="n">
        <f aca="false">IF(ISNUMBER(I46),I18-I46,"")</f>
        <v>1500</v>
      </c>
      <c r="J74" s="28" t="n">
        <f aca="false">IF(ISNUMBER(J46),J18-J46,"")</f>
        <v>-3000</v>
      </c>
      <c r="K74" s="28" t="n">
        <f aca="false">IF(ISNUMBER(K46),K18-K46,"")</f>
        <v>0</v>
      </c>
      <c r="L74" s="28" t="n">
        <f aca="false">IF(ISNUMBER(L46),L18-L46,"")</f>
        <v>1000</v>
      </c>
      <c r="M74" s="28" t="n">
        <f aca="false">IF(ISNUMBER(M46),M18-M46,"")</f>
        <v>-500</v>
      </c>
      <c r="N74" s="28" t="n">
        <f aca="false">IF(ISNUMBER(N46),N18-N46,"")</f>
        <v>2000</v>
      </c>
    </row>
    <row r="75" customFormat="false" ht="15" hidden="false" customHeight="false" outlineLevel="0" collapsed="false">
      <c r="A75" s="27" t="str">
        <f aca="false">Costi!A29&amp;""</f>
        <v/>
      </c>
      <c r="C75" s="28" t="str">
        <f aca="false">IF(ISNUMBER(C47),C19-C47,"")</f>
        <v/>
      </c>
      <c r="D75" s="28" t="str">
        <f aca="false">IF(ISNUMBER(D47),D19-D47,"")</f>
        <v/>
      </c>
      <c r="E75" s="28" t="str">
        <f aca="false">IF(ISNUMBER(E47),E19-E47,"")</f>
        <v/>
      </c>
      <c r="F75" s="28" t="str">
        <f aca="false">IF(ISNUMBER(F47),F19-F47,"")</f>
        <v/>
      </c>
      <c r="G75" s="28" t="str">
        <f aca="false">IF(ISNUMBER(G47),G19-G47,"")</f>
        <v/>
      </c>
      <c r="H75" s="28" t="str">
        <f aca="false">IF(ISNUMBER(H47),H19-H47,"")</f>
        <v/>
      </c>
      <c r="I75" s="28" t="str">
        <f aca="false">IF(ISNUMBER(I47),I19-I47,"")</f>
        <v/>
      </c>
      <c r="J75" s="28" t="str">
        <f aca="false">IF(ISNUMBER(J47),J19-J47,"")</f>
        <v/>
      </c>
      <c r="K75" s="28" t="str">
        <f aca="false">IF(ISNUMBER(K47),K19-K47,"")</f>
        <v/>
      </c>
      <c r="L75" s="28" t="str">
        <f aca="false">IF(ISNUMBER(L47),L19-L47,"")</f>
        <v/>
      </c>
      <c r="M75" s="28" t="str">
        <f aca="false">IF(ISNUMBER(M47),M19-M47,"")</f>
        <v/>
      </c>
      <c r="N75" s="28" t="str">
        <f aca="false">IF(ISNUMBER(N47),N19-N47,"")</f>
        <v/>
      </c>
    </row>
    <row r="76" customFormat="false" ht="15" hidden="false" customHeight="false" outlineLevel="0" collapsed="false">
      <c r="A76" s="27" t="str">
        <f aca="false">Costi!A30&amp;""</f>
        <v/>
      </c>
      <c r="C76" s="28" t="str">
        <f aca="false">IF(ISNUMBER(C48),C20-C48,"")</f>
        <v/>
      </c>
      <c r="D76" s="28" t="str">
        <f aca="false">IF(ISNUMBER(D48),D20-D48,"")</f>
        <v/>
      </c>
      <c r="E76" s="28" t="str">
        <f aca="false">IF(ISNUMBER(E48),E20-E48,"")</f>
        <v/>
      </c>
      <c r="F76" s="28" t="str">
        <f aca="false">IF(ISNUMBER(F48),F20-F48,"")</f>
        <v/>
      </c>
      <c r="G76" s="28" t="str">
        <f aca="false">IF(ISNUMBER(G48),G20-G48,"")</f>
        <v/>
      </c>
      <c r="H76" s="28" t="str">
        <f aca="false">IF(ISNUMBER(H48),H20-H48,"")</f>
        <v/>
      </c>
      <c r="I76" s="28" t="str">
        <f aca="false">IF(ISNUMBER(I48),I20-I48,"")</f>
        <v/>
      </c>
      <c r="J76" s="28" t="str">
        <f aca="false">IF(ISNUMBER(J48),J20-J48,"")</f>
        <v/>
      </c>
      <c r="K76" s="28" t="str">
        <f aca="false">IF(ISNUMBER(K48),K20-K48,"")</f>
        <v/>
      </c>
      <c r="L76" s="28" t="str">
        <f aca="false">IF(ISNUMBER(L48),L20-L48,"")</f>
        <v/>
      </c>
      <c r="M76" s="28" t="str">
        <f aca="false">IF(ISNUMBER(M48),M20-M48,"")</f>
        <v/>
      </c>
      <c r="N76" s="28" t="str">
        <f aca="false">IF(ISNUMBER(N48),N20-N48,"")</f>
        <v/>
      </c>
    </row>
    <row r="77" customFormat="false" ht="15" hidden="false" customHeight="false" outlineLevel="0" collapsed="false">
      <c r="A77" s="27" t="str">
        <f aca="false">Costi!A31&amp;""</f>
        <v/>
      </c>
      <c r="C77" s="28" t="str">
        <f aca="false">IF(ISNUMBER(C49),C21-C49,"")</f>
        <v/>
      </c>
      <c r="D77" s="28" t="str">
        <f aca="false">IF(ISNUMBER(D49),D21-D49,"")</f>
        <v/>
      </c>
      <c r="E77" s="28" t="str">
        <f aca="false">IF(ISNUMBER(E49),E21-E49,"")</f>
        <v/>
      </c>
      <c r="F77" s="28" t="str">
        <f aca="false">IF(ISNUMBER(F49),F21-F49,"")</f>
        <v/>
      </c>
      <c r="G77" s="28" t="str">
        <f aca="false">IF(ISNUMBER(G49),G21-G49,"")</f>
        <v/>
      </c>
      <c r="H77" s="28" t="str">
        <f aca="false">IF(ISNUMBER(H49),H21-H49,"")</f>
        <v/>
      </c>
      <c r="I77" s="28" t="str">
        <f aca="false">IF(ISNUMBER(I49),I21-I49,"")</f>
        <v/>
      </c>
      <c r="J77" s="28" t="str">
        <f aca="false">IF(ISNUMBER(J49),J21-J49,"")</f>
        <v/>
      </c>
      <c r="K77" s="28" t="str">
        <f aca="false">IF(ISNUMBER(K49),K21-K49,"")</f>
        <v/>
      </c>
      <c r="L77" s="28" t="str">
        <f aca="false">IF(ISNUMBER(L49),L21-L49,"")</f>
        <v/>
      </c>
      <c r="M77" s="28" t="str">
        <f aca="false">IF(ISNUMBER(M49),M21-M49,"")</f>
        <v/>
      </c>
      <c r="N77" s="28" t="str">
        <f aca="false">IF(ISNUMBER(N49),N21-N49,"")</f>
        <v/>
      </c>
    </row>
    <row r="78" customFormat="false" ht="15" hidden="false" customHeight="false" outlineLevel="0" collapsed="false">
      <c r="A78" s="27" t="str">
        <f aca="false">Costi!A32&amp;""</f>
        <v/>
      </c>
      <c r="C78" s="28" t="str">
        <f aca="false">IF(ISNUMBER(C50),C22-C50,"")</f>
        <v/>
      </c>
      <c r="D78" s="28" t="str">
        <f aca="false">IF(ISNUMBER(D50),D22-D50,"")</f>
        <v/>
      </c>
      <c r="E78" s="28" t="str">
        <f aca="false">IF(ISNUMBER(E50),E22-E50,"")</f>
        <v/>
      </c>
      <c r="F78" s="28" t="str">
        <f aca="false">IF(ISNUMBER(F50),F22-F50,"")</f>
        <v/>
      </c>
      <c r="G78" s="28" t="str">
        <f aca="false">IF(ISNUMBER(G50),G22-G50,"")</f>
        <v/>
      </c>
      <c r="H78" s="28" t="str">
        <f aca="false">IF(ISNUMBER(H50),H22-H50,"")</f>
        <v/>
      </c>
      <c r="I78" s="28" t="str">
        <f aca="false">IF(ISNUMBER(I50),I22-I50,"")</f>
        <v/>
      </c>
      <c r="J78" s="28" t="str">
        <f aca="false">IF(ISNUMBER(J50),J22-J50,"")</f>
        <v/>
      </c>
      <c r="K78" s="28" t="str">
        <f aca="false">IF(ISNUMBER(K50),K22-K50,"")</f>
        <v/>
      </c>
      <c r="L78" s="28" t="str">
        <f aca="false">IF(ISNUMBER(L50),L22-L50,"")</f>
        <v/>
      </c>
      <c r="M78" s="28" t="str">
        <f aca="false">IF(ISNUMBER(M50),M22-M50,"")</f>
        <v/>
      </c>
      <c r="N78" s="28" t="str">
        <f aca="false">IF(ISNUMBER(N50),N22-N50,"")</f>
        <v/>
      </c>
    </row>
    <row r="79" customFormat="false" ht="15" hidden="false" customHeight="false" outlineLevel="0" collapsed="false">
      <c r="A79" s="27" t="str">
        <f aca="false">Costi!A33&amp;""</f>
        <v/>
      </c>
      <c r="C79" s="28" t="str">
        <f aca="false">IF(ISNUMBER(C51),C23-C51,"")</f>
        <v/>
      </c>
      <c r="D79" s="28" t="str">
        <f aca="false">IF(ISNUMBER(D51),D23-D51,"")</f>
        <v/>
      </c>
      <c r="E79" s="28" t="str">
        <f aca="false">IF(ISNUMBER(E51),E23-E51,"")</f>
        <v/>
      </c>
      <c r="F79" s="28" t="str">
        <f aca="false">IF(ISNUMBER(F51),F23-F51,"")</f>
        <v/>
      </c>
      <c r="G79" s="28" t="str">
        <f aca="false">IF(ISNUMBER(G51),G23-G51,"")</f>
        <v/>
      </c>
      <c r="H79" s="28" t="str">
        <f aca="false">IF(ISNUMBER(H51),H23-H51,"")</f>
        <v/>
      </c>
      <c r="I79" s="28" t="str">
        <f aca="false">IF(ISNUMBER(I51),I23-I51,"")</f>
        <v/>
      </c>
      <c r="J79" s="28" t="str">
        <f aca="false">IF(ISNUMBER(J51),J23-J51,"")</f>
        <v/>
      </c>
      <c r="K79" s="28" t="str">
        <f aca="false">IF(ISNUMBER(K51),K23-K51,"")</f>
        <v/>
      </c>
      <c r="L79" s="28" t="str">
        <f aca="false">IF(ISNUMBER(L51),L23-L51,"")</f>
        <v/>
      </c>
      <c r="M79" s="28" t="str">
        <f aca="false">IF(ISNUMBER(M51),M23-M51,"")</f>
        <v/>
      </c>
      <c r="N79" s="28" t="str">
        <f aca="false">IF(ISNUMBER(N51),N23-N51,"")</f>
        <v/>
      </c>
    </row>
    <row r="80" customFormat="false" ht="15" hidden="false" customHeight="false" outlineLevel="0" collapsed="false">
      <c r="A80" s="27" t="str">
        <f aca="false">Costi!A34&amp;""</f>
        <v/>
      </c>
      <c r="C80" s="28" t="str">
        <f aca="false">IF(ISNUMBER(C52),C24-C52,"")</f>
        <v/>
      </c>
      <c r="D80" s="28" t="str">
        <f aca="false">IF(ISNUMBER(D52),D24-D52,"")</f>
        <v/>
      </c>
      <c r="E80" s="28" t="str">
        <f aca="false">IF(ISNUMBER(E52),E24-E52,"")</f>
        <v/>
      </c>
      <c r="F80" s="28" t="str">
        <f aca="false">IF(ISNUMBER(F52),F24-F52,"")</f>
        <v/>
      </c>
      <c r="G80" s="28" t="str">
        <f aca="false">IF(ISNUMBER(G52),G24-G52,"")</f>
        <v/>
      </c>
      <c r="H80" s="28" t="str">
        <f aca="false">IF(ISNUMBER(H52),H24-H52,"")</f>
        <v/>
      </c>
      <c r="I80" s="28" t="str">
        <f aca="false">IF(ISNUMBER(I52),I24-I52,"")</f>
        <v/>
      </c>
      <c r="J80" s="28" t="str">
        <f aca="false">IF(ISNUMBER(J52),J24-J52,"")</f>
        <v/>
      </c>
      <c r="K80" s="28" t="str">
        <f aca="false">IF(ISNUMBER(K52),K24-K52,"")</f>
        <v/>
      </c>
      <c r="L80" s="28" t="str">
        <f aca="false">IF(ISNUMBER(L52),L24-L52,"")</f>
        <v/>
      </c>
      <c r="M80" s="28" t="str">
        <f aca="false">IF(ISNUMBER(M52),M24-M52,"")</f>
        <v/>
      </c>
      <c r="N80" s="28" t="str">
        <f aca="false">IF(ISNUMBER(N52),N24-N52,"")</f>
        <v/>
      </c>
    </row>
    <row r="81" customFormat="false" ht="15" hidden="false" customHeight="false" outlineLevel="0" collapsed="false">
      <c r="A81" s="27" t="str">
        <f aca="false">Costi!A35&amp;""</f>
        <v/>
      </c>
      <c r="C81" s="28" t="str">
        <f aca="false">IF(ISNUMBER(C53),C25-C53,"")</f>
        <v/>
      </c>
      <c r="D81" s="28" t="str">
        <f aca="false">IF(ISNUMBER(D53),D25-D53,"")</f>
        <v/>
      </c>
      <c r="E81" s="28" t="str">
        <f aca="false">IF(ISNUMBER(E53),E25-E53,"")</f>
        <v/>
      </c>
      <c r="F81" s="28" t="str">
        <f aca="false">IF(ISNUMBER(F53),F25-F53,"")</f>
        <v/>
      </c>
      <c r="G81" s="28" t="str">
        <f aca="false">IF(ISNUMBER(G53),G25-G53,"")</f>
        <v/>
      </c>
      <c r="H81" s="28" t="str">
        <f aca="false">IF(ISNUMBER(H53),H25-H53,"")</f>
        <v/>
      </c>
      <c r="I81" s="28" t="str">
        <f aca="false">IF(ISNUMBER(I53),I25-I53,"")</f>
        <v/>
      </c>
      <c r="J81" s="28" t="str">
        <f aca="false">IF(ISNUMBER(J53),J25-J53,"")</f>
        <v/>
      </c>
      <c r="K81" s="28" t="str">
        <f aca="false">IF(ISNUMBER(K53),K25-K53,"")</f>
        <v/>
      </c>
      <c r="L81" s="28" t="str">
        <f aca="false">IF(ISNUMBER(L53),L25-L53,"")</f>
        <v/>
      </c>
      <c r="M81" s="28" t="str">
        <f aca="false">IF(ISNUMBER(M53),M25-M53,"")</f>
        <v/>
      </c>
      <c r="N81" s="28" t="str">
        <f aca="false">IF(ISNUMBER(N53),N25-N53,"")</f>
        <v/>
      </c>
    </row>
    <row r="82" customFormat="false" ht="15" hidden="false" customHeight="false" outlineLevel="0" collapsed="false">
      <c r="A82" s="27" t="str">
        <f aca="false">Costi!A36&amp;""</f>
        <v/>
      </c>
      <c r="C82" s="28" t="str">
        <f aca="false">IF(ISNUMBER(C54),C26-C54,"")</f>
        <v/>
      </c>
      <c r="D82" s="28" t="str">
        <f aca="false">IF(ISNUMBER(D54),D26-D54,"")</f>
        <v/>
      </c>
      <c r="E82" s="28" t="str">
        <f aca="false">IF(ISNUMBER(E54),E26-E54,"")</f>
        <v/>
      </c>
      <c r="F82" s="28" t="str">
        <f aca="false">IF(ISNUMBER(F54),F26-F54,"")</f>
        <v/>
      </c>
      <c r="G82" s="28" t="str">
        <f aca="false">IF(ISNUMBER(G54),G26-G54,"")</f>
        <v/>
      </c>
      <c r="H82" s="28" t="str">
        <f aca="false">IF(ISNUMBER(H54),H26-H54,"")</f>
        <v/>
      </c>
      <c r="I82" s="28" t="str">
        <f aca="false">IF(ISNUMBER(I54),I26-I54,"")</f>
        <v/>
      </c>
      <c r="J82" s="28" t="str">
        <f aca="false">IF(ISNUMBER(J54),J26-J54,"")</f>
        <v/>
      </c>
      <c r="K82" s="28" t="str">
        <f aca="false">IF(ISNUMBER(K54),K26-K54,"")</f>
        <v/>
      </c>
      <c r="L82" s="28" t="str">
        <f aca="false">IF(ISNUMBER(L54),L26-L54,"")</f>
        <v/>
      </c>
      <c r="M82" s="28" t="str">
        <f aca="false">IF(ISNUMBER(M54),M26-M54,"")</f>
        <v/>
      </c>
      <c r="N82" s="28" t="str">
        <f aca="false">IF(ISNUMBER(N54),N26-N54,"")</f>
        <v/>
      </c>
    </row>
    <row r="83" customFormat="false" ht="15" hidden="false" customHeight="false" outlineLevel="0" collapsed="false">
      <c r="A83" s="27" t="str">
        <f aca="false">Costi!A37&amp;""</f>
        <v/>
      </c>
      <c r="C83" s="28" t="str">
        <f aca="false">IF(ISNUMBER(C55),C27-C55,"")</f>
        <v/>
      </c>
      <c r="D83" s="28" t="str">
        <f aca="false">IF(ISNUMBER(D55),D27-D55,"")</f>
        <v/>
      </c>
      <c r="E83" s="28" t="str">
        <f aca="false">IF(ISNUMBER(E55),E27-E55,"")</f>
        <v/>
      </c>
      <c r="F83" s="28" t="str">
        <f aca="false">IF(ISNUMBER(F55),F27-F55,"")</f>
        <v/>
      </c>
      <c r="G83" s="28" t="str">
        <f aca="false">IF(ISNUMBER(G55),G27-G55,"")</f>
        <v/>
      </c>
      <c r="H83" s="28" t="str">
        <f aca="false">IF(ISNUMBER(H55),H27-H55,"")</f>
        <v/>
      </c>
      <c r="I83" s="28" t="str">
        <f aca="false">IF(ISNUMBER(I55),I27-I55,"")</f>
        <v/>
      </c>
      <c r="J83" s="28" t="str">
        <f aca="false">IF(ISNUMBER(J55),J27-J55,"")</f>
        <v/>
      </c>
      <c r="K83" s="28" t="str">
        <f aca="false">IF(ISNUMBER(K55),K27-K55,"")</f>
        <v/>
      </c>
      <c r="L83" s="28" t="str">
        <f aca="false">IF(ISNUMBER(L55),L27-L55,"")</f>
        <v/>
      </c>
      <c r="M83" s="28" t="str">
        <f aca="false">IF(ISNUMBER(M55),M27-M55,"")</f>
        <v/>
      </c>
      <c r="N83" s="28" t="str">
        <f aca="false">IF(ISNUMBER(N55),N27-N55,"")</f>
        <v/>
      </c>
    </row>
    <row r="84" customFormat="false" ht="15" hidden="false" customHeight="false" outlineLevel="0" collapsed="false">
      <c r="A84" s="27" t="str">
        <f aca="false">Costi!A38&amp;""</f>
        <v/>
      </c>
      <c r="C84" s="28" t="str">
        <f aca="false">IF(ISNUMBER(C56),C28-C56,"")</f>
        <v/>
      </c>
      <c r="D84" s="28" t="str">
        <f aca="false">IF(ISNUMBER(D56),D28-D56,"")</f>
        <v/>
      </c>
      <c r="E84" s="28" t="str">
        <f aca="false">IF(ISNUMBER(E56),E28-E56,"")</f>
        <v/>
      </c>
      <c r="F84" s="28" t="str">
        <f aca="false">IF(ISNUMBER(F56),F28-F56,"")</f>
        <v/>
      </c>
      <c r="G84" s="28" t="str">
        <f aca="false">IF(ISNUMBER(G56),G28-G56,"")</f>
        <v/>
      </c>
      <c r="H84" s="28" t="str">
        <f aca="false">IF(ISNUMBER(H56),H28-H56,"")</f>
        <v/>
      </c>
      <c r="I84" s="28" t="str">
        <f aca="false">IF(ISNUMBER(I56),I28-I56,"")</f>
        <v/>
      </c>
      <c r="J84" s="28" t="str">
        <f aca="false">IF(ISNUMBER(J56),J28-J56,"")</f>
        <v/>
      </c>
      <c r="K84" s="28" t="str">
        <f aca="false">IF(ISNUMBER(K56),K28-K56,"")</f>
        <v/>
      </c>
      <c r="L84" s="28" t="str">
        <f aca="false">IF(ISNUMBER(L56),L28-L56,"")</f>
        <v/>
      </c>
      <c r="M84" s="28" t="str">
        <f aca="false">IF(ISNUMBER(M56),M28-M56,"")</f>
        <v/>
      </c>
      <c r="N84" s="28" t="str">
        <f aca="false">IF(ISNUMBER(N56),N28-N56,"")</f>
        <v/>
      </c>
    </row>
    <row r="85" customFormat="false" ht="15" hidden="false" customHeight="false" outlineLevel="0" collapsed="false">
      <c r="A85" s="27" t="str">
        <f aca="false">Costi!A39&amp;""</f>
        <v/>
      </c>
      <c r="C85" s="28" t="str">
        <f aca="false">IF(ISNUMBER(C57),C29-C57,"")</f>
        <v/>
      </c>
      <c r="D85" s="28" t="str">
        <f aca="false">IF(ISNUMBER(D57),D29-D57,"")</f>
        <v/>
      </c>
      <c r="E85" s="28" t="str">
        <f aca="false">IF(ISNUMBER(E57),E29-E57,"")</f>
        <v/>
      </c>
      <c r="F85" s="28" t="str">
        <f aca="false">IF(ISNUMBER(F57),F29-F57,"")</f>
        <v/>
      </c>
      <c r="G85" s="28" t="str">
        <f aca="false">IF(ISNUMBER(G57),G29-G57,"")</f>
        <v/>
      </c>
      <c r="H85" s="28" t="str">
        <f aca="false">IF(ISNUMBER(H57),H29-H57,"")</f>
        <v/>
      </c>
      <c r="I85" s="28" t="str">
        <f aca="false">IF(ISNUMBER(I57),I29-I57,"")</f>
        <v/>
      </c>
      <c r="J85" s="28" t="str">
        <f aca="false">IF(ISNUMBER(J57),J29-J57,"")</f>
        <v/>
      </c>
      <c r="K85" s="28" t="str">
        <f aca="false">IF(ISNUMBER(K57),K29-K57,"")</f>
        <v/>
      </c>
      <c r="L85" s="28" t="str">
        <f aca="false">IF(ISNUMBER(L57),L29-L57,"")</f>
        <v/>
      </c>
      <c r="M85" s="28" t="str">
        <f aca="false">IF(ISNUMBER(M57),M29-M57,"")</f>
        <v/>
      </c>
      <c r="N85" s="28" t="str">
        <f aca="false">IF(ISNUMBER(N57),N29-N57,"")</f>
        <v/>
      </c>
    </row>
    <row r="86" customFormat="false" ht="15" hidden="false" customHeight="false" outlineLevel="0" collapsed="false">
      <c r="A86" s="27" t="str">
        <f aca="false">Costi!A40&amp;""</f>
        <v/>
      </c>
      <c r="C86" s="28" t="str">
        <f aca="false">IF(ISNUMBER(C58),C30-C58,"")</f>
        <v/>
      </c>
      <c r="D86" s="28" t="str">
        <f aca="false">IF(ISNUMBER(D58),D30-D58,"")</f>
        <v/>
      </c>
      <c r="E86" s="28" t="str">
        <f aca="false">IF(ISNUMBER(E58),E30-E58,"")</f>
        <v/>
      </c>
      <c r="F86" s="28" t="str">
        <f aca="false">IF(ISNUMBER(F58),F30-F58,"")</f>
        <v/>
      </c>
      <c r="G86" s="28" t="str">
        <f aca="false">IF(ISNUMBER(G58),G30-G58,"")</f>
        <v/>
      </c>
      <c r="H86" s="28" t="str">
        <f aca="false">IF(ISNUMBER(H58),H30-H58,"")</f>
        <v/>
      </c>
      <c r="I86" s="28" t="str">
        <f aca="false">IF(ISNUMBER(I58),I30-I58,"")</f>
        <v/>
      </c>
      <c r="J86" s="28" t="str">
        <f aca="false">IF(ISNUMBER(J58),J30-J58,"")</f>
        <v/>
      </c>
      <c r="K86" s="28" t="str">
        <f aca="false">IF(ISNUMBER(K58),K30-K58,"")</f>
        <v/>
      </c>
      <c r="L86" s="28" t="str">
        <f aca="false">IF(ISNUMBER(L58),L30-L58,"")</f>
        <v/>
      </c>
      <c r="M86" s="28" t="str">
        <f aca="false">IF(ISNUMBER(M58),M30-M58,"")</f>
        <v/>
      </c>
      <c r="N86" s="28" t="str">
        <f aca="false">IF(ISNUMBER(N58),N30-N58,"")</f>
        <v/>
      </c>
    </row>
    <row r="89" customFormat="false" ht="15" hidden="false" customHeight="false" outlineLevel="0" collapsed="false">
      <c r="A89" s="3" t="s">
        <v>69</v>
      </c>
    </row>
    <row r="90" customFormat="false" ht="15" hidden="false" customHeight="false" outlineLevel="0" collapsed="false">
      <c r="A90" s="27" t="str">
        <f aca="false">Costi!A16&amp;""</f>
        <v>Merci</v>
      </c>
      <c r="B90" s="30" t="n">
        <f aca="false">IF(COUNT(C90:N90)=0,"",MEDIAN(C90:N90))</f>
        <v>0</v>
      </c>
      <c r="C90" s="28" t="n">
        <f aca="false">IF(ISNUMBER(C6),ABS(C6-$B$6),"")</f>
        <v>0</v>
      </c>
      <c r="D90" s="28" t="n">
        <f aca="false">IF(ISNUMBER(D6),ABS(D6-$B$6),"")</f>
        <v>0</v>
      </c>
      <c r="E90" s="28" t="n">
        <f aca="false">IF(ISNUMBER(E6),ABS(E6-$B$6),"")</f>
        <v>0</v>
      </c>
      <c r="F90" s="28" t="n">
        <f aca="false">IF(ISNUMBER(F6),ABS(F6-$B$6),"")</f>
        <v>0</v>
      </c>
      <c r="G90" s="28" t="n">
        <f aca="false">IF(ISNUMBER(G6),ABS(G6-$B$6),"")</f>
        <v>0</v>
      </c>
      <c r="H90" s="28" t="n">
        <f aca="false">IF(ISNUMBER(H6),ABS(H6-$B$6),"")</f>
        <v>0</v>
      </c>
      <c r="I90" s="28" t="n">
        <f aca="false">IF(ISNUMBER(I6),ABS(I6-$B$6),"")</f>
        <v>0</v>
      </c>
      <c r="J90" s="28" t="n">
        <f aca="false">IF(ISNUMBER(J6),ABS(J6-$B$6),"")</f>
        <v>0.1</v>
      </c>
      <c r="K90" s="28" t="n">
        <f aca="false">IF(ISNUMBER(K6),ABS(K6-$B$6),"")</f>
        <v>0</v>
      </c>
      <c r="L90" s="28" t="n">
        <f aca="false">IF(ISNUMBER(L6),ABS(L6-$B$6),"")</f>
        <v>0</v>
      </c>
      <c r="M90" s="28" t="n">
        <f aca="false">IF(ISNUMBER(M6),ABS(M6-$B$6),"")</f>
        <v>0</v>
      </c>
      <c r="N90" s="28" t="n">
        <f aca="false">IF(ISNUMBER(N6),ABS(N6-$B$6),"")</f>
        <v>0</v>
      </c>
    </row>
    <row r="91" customFormat="false" ht="15" hidden="false" customHeight="false" outlineLevel="0" collapsed="false">
      <c r="A91" s="27" t="str">
        <f aca="false">Costi!A17&amp;""</f>
        <v>Imballaggi</v>
      </c>
      <c r="B91" s="30" t="n">
        <f aca="false">IF(COUNT(C91:N91)=0,"",MEDIAN(C91:N91))</f>
        <v>0</v>
      </c>
      <c r="C91" s="28" t="n">
        <f aca="false">IF(ISNUMBER(C7),ABS(C7-$B$7),"")</f>
        <v>0</v>
      </c>
      <c r="D91" s="28" t="n">
        <f aca="false">IF(ISNUMBER(D7),ABS(D7-$B$7),"")</f>
        <v>0</v>
      </c>
      <c r="E91" s="28" t="n">
        <f aca="false">IF(ISNUMBER(E7),ABS(E7-$B$7),"")</f>
        <v>0</v>
      </c>
      <c r="F91" s="28" t="n">
        <f aca="false">IF(ISNUMBER(F7),ABS(F7-$B$7),"")</f>
        <v>0</v>
      </c>
      <c r="G91" s="28" t="n">
        <f aca="false">IF(ISNUMBER(G7),ABS(G7-$B$7),"")</f>
        <v>0</v>
      </c>
      <c r="H91" s="28" t="n">
        <f aca="false">IF(ISNUMBER(H7),ABS(H7-$B$7),"")</f>
        <v>0</v>
      </c>
      <c r="I91" s="28" t="n">
        <f aca="false">IF(ISNUMBER(I7),ABS(I7-$B$7),"")</f>
        <v>0</v>
      </c>
      <c r="J91" s="28" t="n">
        <f aca="false">IF(ISNUMBER(J7),ABS(J7-$B$7),"")</f>
        <v>0</v>
      </c>
      <c r="K91" s="28" t="n">
        <f aca="false">IF(ISNUMBER(K7),ABS(K7-$B$7),"")</f>
        <v>0</v>
      </c>
      <c r="L91" s="28" t="n">
        <f aca="false">IF(ISNUMBER(L7),ABS(L7-$B$7),"")</f>
        <v>0</v>
      </c>
      <c r="M91" s="28" t="n">
        <f aca="false">IF(ISNUMBER(M7),ABS(M7-$B$7),"")</f>
        <v>0</v>
      </c>
      <c r="N91" s="28" t="n">
        <f aca="false">IF(ISNUMBER(N7),ABS(N7-$B$7),"")</f>
        <v>0</v>
      </c>
    </row>
    <row r="92" customFormat="false" ht="15" hidden="false" customHeight="false" outlineLevel="0" collapsed="false">
      <c r="A92" s="27" t="str">
        <f aca="false">Costi!A18&amp;""</f>
        <v>Trasporti in uscita</v>
      </c>
      <c r="B92" s="30" t="n">
        <f aca="false">IF(COUNT(C92:N92)=0,"",MEDIAN(C92:N92))</f>
        <v>0</v>
      </c>
      <c r="C92" s="28" t="n">
        <f aca="false">IF(ISNUMBER(C8),ABS(C8-$B$8),"")</f>
        <v>0</v>
      </c>
      <c r="D92" s="28" t="n">
        <f aca="false">IF(ISNUMBER(D8),ABS(D8-$B$8),"")</f>
        <v>0</v>
      </c>
      <c r="E92" s="28" t="n">
        <f aca="false">IF(ISNUMBER(E8),ABS(E8-$B$8),"")</f>
        <v>0</v>
      </c>
      <c r="F92" s="28" t="n">
        <f aca="false">IF(ISNUMBER(F8),ABS(F8-$B$8),"")</f>
        <v>0</v>
      </c>
      <c r="G92" s="28" t="n">
        <f aca="false">IF(ISNUMBER(G8),ABS(G8-$B$8),"")</f>
        <v>0</v>
      </c>
      <c r="H92" s="28" t="n">
        <f aca="false">IF(ISNUMBER(H8),ABS(H8-$B$8),"")</f>
        <v>0</v>
      </c>
      <c r="I92" s="28" t="n">
        <f aca="false">IF(ISNUMBER(I8),ABS(I8-$B$8),"")</f>
        <v>0</v>
      </c>
      <c r="J92" s="28" t="n">
        <f aca="false">IF(ISNUMBER(J8),ABS(J8-$B$8),"")</f>
        <v>0</v>
      </c>
      <c r="K92" s="28" t="n">
        <f aca="false">IF(ISNUMBER(K8),ABS(K8-$B$8),"")</f>
        <v>0.0219607843137255</v>
      </c>
      <c r="L92" s="28" t="n">
        <f aca="false">IF(ISNUMBER(L8),ABS(L8-$B$8),"")</f>
        <v>0</v>
      </c>
      <c r="M92" s="28" t="n">
        <f aca="false">IF(ISNUMBER(M8),ABS(M8-$B$8),"")</f>
        <v>0</v>
      </c>
      <c r="N92" s="28" t="n">
        <f aca="false">IF(ISNUMBER(N8),ABS(N8-$B$8),"")</f>
        <v>0</v>
      </c>
    </row>
    <row r="93" customFormat="false" ht="15" hidden="false" customHeight="false" outlineLevel="0" collapsed="false">
      <c r="A93" s="27" t="str">
        <f aca="false">Costi!A19&amp;""</f>
        <v>Provvigioni agenti</v>
      </c>
      <c r="B93" s="30" t="n">
        <f aca="false">IF(COUNT(C93:N93)=0,"",MEDIAN(C93:N93))</f>
        <v>0</v>
      </c>
      <c r="C93" s="28" t="n">
        <f aca="false">IF(ISNUMBER(C9),ABS(C9-$B$9),"")</f>
        <v>0</v>
      </c>
      <c r="D93" s="28" t="n">
        <f aca="false">IF(ISNUMBER(D9),ABS(D9-$B$9),"")</f>
        <v>0</v>
      </c>
      <c r="E93" s="28" t="n">
        <f aca="false">IF(ISNUMBER(E9),ABS(E9-$B$9),"")</f>
        <v>0</v>
      </c>
      <c r="F93" s="28" t="n">
        <f aca="false">IF(ISNUMBER(F9),ABS(F9-$B$9),"")</f>
        <v>0</v>
      </c>
      <c r="G93" s="28" t="n">
        <f aca="false">IF(ISNUMBER(G9),ABS(G9-$B$9),"")</f>
        <v>0</v>
      </c>
      <c r="H93" s="28" t="n">
        <f aca="false">IF(ISNUMBER(H9),ABS(H9-$B$9),"")</f>
        <v>0</v>
      </c>
      <c r="I93" s="28" t="n">
        <f aca="false">IF(ISNUMBER(I9),ABS(I9-$B$9),"")</f>
        <v>0</v>
      </c>
      <c r="J93" s="28" t="n">
        <f aca="false">IF(ISNUMBER(J9),ABS(J9-$B$9),"")</f>
        <v>0</v>
      </c>
      <c r="K93" s="28" t="n">
        <f aca="false">IF(ISNUMBER(K9),ABS(K9-$B$9),"")</f>
        <v>0</v>
      </c>
      <c r="L93" s="28" t="n">
        <f aca="false">IF(ISNUMBER(L9),ABS(L9-$B$9),"")</f>
        <v>0</v>
      </c>
      <c r="M93" s="28" t="n">
        <f aca="false">IF(ISNUMBER(M9),ABS(M9-$B$9),"")</f>
        <v>0</v>
      </c>
      <c r="N93" s="28" t="n">
        <f aca="false">IF(ISNUMBER(N9),ABS(N9-$B$9),"")</f>
        <v>0</v>
      </c>
    </row>
    <row r="94" customFormat="false" ht="15" hidden="false" customHeight="false" outlineLevel="0" collapsed="false">
      <c r="A94" s="27" t="str">
        <f aca="false">Costi!A20&amp;""</f>
        <v>Retribuzioni</v>
      </c>
      <c r="B94" s="30" t="n">
        <f aca="false">IF(COUNT(C94:N94)=0,"",MEDIAN(C94:N94))</f>
        <v>0</v>
      </c>
      <c r="C94" s="28" t="n">
        <f aca="false">IF(ISNUMBER(C10),ABS(C10-$B$10),"")</f>
        <v>0</v>
      </c>
      <c r="D94" s="28" t="n">
        <f aca="false">IF(ISNUMBER(D10),ABS(D10-$B$10),"")</f>
        <v>0</v>
      </c>
      <c r="E94" s="28" t="n">
        <f aca="false">IF(ISNUMBER(E10),ABS(E10-$B$10),"")</f>
        <v>0</v>
      </c>
      <c r="F94" s="28" t="n">
        <f aca="false">IF(ISNUMBER(F10),ABS(F10-$B$10),"")</f>
        <v>0</v>
      </c>
      <c r="G94" s="28" t="n">
        <f aca="false">IF(ISNUMBER(G10),ABS(G10-$B$10),"")</f>
        <v>0</v>
      </c>
      <c r="H94" s="28" t="n">
        <f aca="false">IF(ISNUMBER(H10),ABS(H10-$B$10),"")</f>
        <v>0</v>
      </c>
      <c r="I94" s="28" t="n">
        <f aca="false">IF(ISNUMBER(I10),ABS(I10-$B$10),"")</f>
        <v>0</v>
      </c>
      <c r="J94" s="28" t="n">
        <f aca="false">IF(ISNUMBER(J10),ABS(J10-$B$10),"")</f>
        <v>0</v>
      </c>
      <c r="K94" s="28" t="n">
        <f aca="false">IF(ISNUMBER(K10),ABS(K10-$B$10),"")</f>
        <v>0</v>
      </c>
      <c r="L94" s="28" t="n">
        <f aca="false">IF(ISNUMBER(L10),ABS(L10-$B$10),"")</f>
        <v>0</v>
      </c>
      <c r="M94" s="28" t="n">
        <f aca="false">IF(ISNUMBER(M10),ABS(M10-$B$10),"")</f>
        <v>0</v>
      </c>
      <c r="N94" s="28" t="n">
        <f aca="false">IF(ISNUMBER(N10),ABS(N10-$B$10),"")</f>
        <v>62000</v>
      </c>
    </row>
    <row r="95" customFormat="false" ht="15" hidden="false" customHeight="false" outlineLevel="0" collapsed="false">
      <c r="A95" s="27" t="str">
        <f aca="false">Costi!A21&amp;""</f>
        <v>Contributi</v>
      </c>
      <c r="B95" s="30" t="n">
        <f aca="false">IF(COUNT(C95:N95)=0,"",MEDIAN(C95:N95))</f>
        <v>0</v>
      </c>
      <c r="C95" s="28" t="n">
        <f aca="false">IF(ISNUMBER(C11),ABS(C11-$B$11),"")</f>
        <v>0</v>
      </c>
      <c r="D95" s="28" t="n">
        <f aca="false">IF(ISNUMBER(D11),ABS(D11-$B$11),"")</f>
        <v>0</v>
      </c>
      <c r="E95" s="28" t="n">
        <f aca="false">IF(ISNUMBER(E11),ABS(E11-$B$11),"")</f>
        <v>0</v>
      </c>
      <c r="F95" s="28" t="n">
        <f aca="false">IF(ISNUMBER(F11),ABS(F11-$B$11),"")</f>
        <v>0</v>
      </c>
      <c r="G95" s="28" t="n">
        <f aca="false">IF(ISNUMBER(G11),ABS(G11-$B$11),"")</f>
        <v>0</v>
      </c>
      <c r="H95" s="28" t="n">
        <f aca="false">IF(ISNUMBER(H11),ABS(H11-$B$11),"")</f>
        <v>0</v>
      </c>
      <c r="I95" s="28" t="n">
        <f aca="false">IF(ISNUMBER(I11),ABS(I11-$B$11),"")</f>
        <v>0</v>
      </c>
      <c r="J95" s="28" t="n">
        <f aca="false">IF(ISNUMBER(J11),ABS(J11-$B$11),"")</f>
        <v>0</v>
      </c>
      <c r="K95" s="28" t="n">
        <f aca="false">IF(ISNUMBER(K11),ABS(K11-$B$11),"")</f>
        <v>0</v>
      </c>
      <c r="L95" s="28" t="n">
        <f aca="false">IF(ISNUMBER(L11),ABS(L11-$B$11),"")</f>
        <v>0</v>
      </c>
      <c r="M95" s="28" t="n">
        <f aca="false">IF(ISNUMBER(M11),ABS(M11-$B$11),"")</f>
        <v>0</v>
      </c>
      <c r="N95" s="28" t="n">
        <f aca="false">IF(ISNUMBER(N11),ABS(N11-$B$11),"")</f>
        <v>500</v>
      </c>
    </row>
    <row r="96" customFormat="false" ht="15" hidden="false" customHeight="false" outlineLevel="0" collapsed="false">
      <c r="A96" s="27" t="str">
        <f aca="false">Costi!A22&amp;""</f>
        <v>Affitti (pagati a bimestre)</v>
      </c>
      <c r="B96" s="30" t="n">
        <f aca="false">IF(COUNT(C96:N96)=0,"",MEDIAN(C96:N96))</f>
        <v>12000</v>
      </c>
      <c r="C96" s="28" t="n">
        <f aca="false">IF(ISNUMBER(C12),ABS(C12-$B$12),"")</f>
        <v>12000</v>
      </c>
      <c r="D96" s="28" t="n">
        <f aca="false">IF(ISNUMBER(D12),ABS(D12-$B$12),"")</f>
        <v>12000</v>
      </c>
      <c r="E96" s="28" t="n">
        <f aca="false">IF(ISNUMBER(E12),ABS(E12-$B$12),"")</f>
        <v>12000</v>
      </c>
      <c r="F96" s="28" t="n">
        <f aca="false">IF(ISNUMBER(F12),ABS(F12-$B$12),"")</f>
        <v>12000</v>
      </c>
      <c r="G96" s="28" t="n">
        <f aca="false">IF(ISNUMBER(G12),ABS(G12-$B$12),"")</f>
        <v>12000</v>
      </c>
      <c r="H96" s="28" t="n">
        <f aca="false">IF(ISNUMBER(H12),ABS(H12-$B$12),"")</f>
        <v>12000</v>
      </c>
      <c r="I96" s="28" t="n">
        <f aca="false">IF(ISNUMBER(I12),ABS(I12-$B$12),"")</f>
        <v>12000</v>
      </c>
      <c r="J96" s="28" t="n">
        <f aca="false">IF(ISNUMBER(J12),ABS(J12-$B$12),"")</f>
        <v>12000</v>
      </c>
      <c r="K96" s="28" t="n">
        <f aca="false">IF(ISNUMBER(K12),ABS(K12-$B$12),"")</f>
        <v>12000</v>
      </c>
      <c r="L96" s="28" t="n">
        <f aca="false">IF(ISNUMBER(L12),ABS(L12-$B$12),"")</f>
        <v>12000</v>
      </c>
      <c r="M96" s="28" t="n">
        <f aca="false">IF(ISNUMBER(M12),ABS(M12-$B$12),"")</f>
        <v>12000</v>
      </c>
      <c r="N96" s="28" t="n">
        <f aca="false">IF(ISNUMBER(N12),ABS(N12-$B$12),"")</f>
        <v>12000</v>
      </c>
    </row>
    <row r="97" customFormat="false" ht="15" hidden="false" customHeight="false" outlineLevel="0" collapsed="false">
      <c r="A97" s="27" t="str">
        <f aca="false">Costi!A23&amp;""</f>
        <v>Energia</v>
      </c>
      <c r="B97" s="30" t="n">
        <f aca="false">IF(COUNT(C97:N97)=0,"",MEDIAN(C97:N97))</f>
        <v>300</v>
      </c>
      <c r="C97" s="28" t="n">
        <f aca="false">IF(ISNUMBER(C13),ABS(C13-$B$13),"")</f>
        <v>200</v>
      </c>
      <c r="D97" s="28" t="n">
        <f aca="false">IF(ISNUMBER(D13),ABS(D13-$B$13),"")</f>
        <v>100</v>
      </c>
      <c r="E97" s="28" t="n">
        <f aca="false">IF(ISNUMBER(E13),ABS(E13-$B$13),"")</f>
        <v>400</v>
      </c>
      <c r="F97" s="28" t="n">
        <f aca="false">IF(ISNUMBER(F13),ABS(F13-$B$13),"")</f>
        <v>600</v>
      </c>
      <c r="G97" s="28" t="n">
        <f aca="false">IF(ISNUMBER(G13),ABS(G13-$B$13),"")</f>
        <v>100</v>
      </c>
      <c r="H97" s="28" t="n">
        <f aca="false">IF(ISNUMBER(H13),ABS(H13-$B$13),"")</f>
        <v>300</v>
      </c>
      <c r="I97" s="28" t="n">
        <f aca="false">IF(ISNUMBER(I13),ABS(I13-$B$13),"")</f>
        <v>600</v>
      </c>
      <c r="J97" s="28" t="n">
        <f aca="false">IF(ISNUMBER(J13),ABS(J13-$B$13),"")</f>
        <v>6400</v>
      </c>
      <c r="K97" s="28" t="n">
        <f aca="false">IF(ISNUMBER(K13),ABS(K13-$B$13),"")</f>
        <v>200</v>
      </c>
      <c r="L97" s="28" t="n">
        <f aca="false">IF(ISNUMBER(L13),ABS(L13-$B$13),"")</f>
        <v>300</v>
      </c>
      <c r="M97" s="28" t="n">
        <f aca="false">IF(ISNUMBER(M13),ABS(M13-$B$13),"")</f>
        <v>100</v>
      </c>
      <c r="N97" s="28" t="n">
        <f aca="false">IF(ISNUMBER(N13),ABS(N13-$B$13),"")</f>
        <v>400</v>
      </c>
    </row>
    <row r="98" customFormat="false" ht="15" hidden="false" customHeight="false" outlineLevel="0" collapsed="false">
      <c r="A98" s="27" t="str">
        <f aca="false">Costi!A24&amp;""</f>
        <v>Manutenzioni</v>
      </c>
      <c r="B98" s="30" t="n">
        <f aca="false">IF(COUNT(C98:N98)=0,"",MEDIAN(C98:N98))</f>
        <v>100</v>
      </c>
      <c r="C98" s="28" t="n">
        <f aca="false">IF(ISNUMBER(C14),ABS(C14-$B$14),"")</f>
        <v>0</v>
      </c>
      <c r="D98" s="28" t="n">
        <f aca="false">IF(ISNUMBER(D14),ABS(D14-$B$14),"")</f>
        <v>100</v>
      </c>
      <c r="E98" s="28" t="n">
        <f aca="false">IF(ISNUMBER(E14),ABS(E14-$B$14),"")</f>
        <v>3500</v>
      </c>
      <c r="F98" s="28" t="n">
        <f aca="false">IF(ISNUMBER(F14),ABS(F14-$B$14),"")</f>
        <v>3600</v>
      </c>
      <c r="G98" s="28" t="n">
        <f aca="false">IF(ISNUMBER(G14),ABS(G14-$B$14),"")</f>
        <v>100</v>
      </c>
      <c r="H98" s="28" t="n">
        <f aca="false">IF(ISNUMBER(H14),ABS(H14-$B$14),"")</f>
        <v>0</v>
      </c>
      <c r="I98" s="28" t="n">
        <f aca="false">IF(ISNUMBER(I14),ABS(I14-$B$14),"")</f>
        <v>200</v>
      </c>
      <c r="J98" s="28" t="n">
        <f aca="false">IF(ISNUMBER(J14),ABS(J14-$B$14),"")</f>
        <v>100</v>
      </c>
      <c r="K98" s="28" t="n">
        <f aca="false">IF(ISNUMBER(K14),ABS(K14-$B$14),"")</f>
        <v>100</v>
      </c>
      <c r="L98" s="28" t="n">
        <f aca="false">IF(ISNUMBER(L14),ABS(L14-$B$14),"")</f>
        <v>0</v>
      </c>
      <c r="M98" s="28" t="n">
        <f aca="false">IF(ISNUMBER(M14),ABS(M14-$B$14),"")</f>
        <v>100</v>
      </c>
      <c r="N98" s="28" t="n">
        <f aca="false">IF(ISNUMBER(N14),ABS(N14-$B$14),"")</f>
        <v>100</v>
      </c>
    </row>
    <row r="99" customFormat="false" ht="15" hidden="false" customHeight="false" outlineLevel="0" collapsed="false">
      <c r="A99" s="27" t="str">
        <f aca="false">Costi!A25&amp;""</f>
        <v>Consulenze amministrative</v>
      </c>
      <c r="B99" s="30" t="n">
        <f aca="false">IF(COUNT(C99:N99)=0,"",MEDIAN(C99:N99))</f>
        <v>0</v>
      </c>
      <c r="C99" s="28" t="n">
        <f aca="false">IF(ISNUMBER(C15),ABS(C15-$B$15),"")</f>
        <v>0</v>
      </c>
      <c r="D99" s="28" t="n">
        <f aca="false">IF(ISNUMBER(D15),ABS(D15-$B$15),"")</f>
        <v>0</v>
      </c>
      <c r="E99" s="28" t="n">
        <f aca="false">IF(ISNUMBER(E15),ABS(E15-$B$15),"")</f>
        <v>0</v>
      </c>
      <c r="F99" s="28" t="n">
        <f aca="false">IF(ISNUMBER(F15),ABS(F15-$B$15),"")</f>
        <v>0</v>
      </c>
      <c r="G99" s="28" t="n">
        <f aca="false">IF(ISNUMBER(G15),ABS(G15-$B$15),"")</f>
        <v>0</v>
      </c>
      <c r="H99" s="28" t="n">
        <f aca="false">IF(ISNUMBER(H15),ABS(H15-$B$15),"")</f>
        <v>0</v>
      </c>
      <c r="I99" s="28" t="n">
        <f aca="false">IF(ISNUMBER(I15),ABS(I15-$B$15),"")</f>
        <v>3900</v>
      </c>
      <c r="J99" s="28" t="n">
        <f aca="false">IF(ISNUMBER(J15),ABS(J15-$B$15),"")</f>
        <v>0</v>
      </c>
      <c r="K99" s="28" t="n">
        <f aca="false">IF(ISNUMBER(K15),ABS(K15-$B$15),"")</f>
        <v>0</v>
      </c>
      <c r="L99" s="28" t="n">
        <f aca="false">IF(ISNUMBER(L15),ABS(L15-$B$15),"")</f>
        <v>0</v>
      </c>
      <c r="M99" s="28" t="n">
        <f aca="false">IF(ISNUMBER(M15),ABS(M15-$B$15),"")</f>
        <v>0</v>
      </c>
      <c r="N99" s="28" t="n">
        <f aca="false">IF(ISNUMBER(N15),ABS(N15-$B$15),"")</f>
        <v>0</v>
      </c>
    </row>
    <row r="100" customFormat="false" ht="15" hidden="false" customHeight="false" outlineLevel="0" collapsed="false">
      <c r="A100" s="27" t="str">
        <f aca="false">Costi!A26&amp;""</f>
        <v>Software e canoni</v>
      </c>
      <c r="B100" s="30" t="n">
        <f aca="false">IF(COUNT(C100:N100)=0,"",MEDIAN(C100:N100))</f>
        <v>25</v>
      </c>
      <c r="C100" s="28" t="n">
        <f aca="false">IF(ISNUMBER(C16),ABS(C16-$B$16),"")</f>
        <v>25</v>
      </c>
      <c r="D100" s="28" t="n">
        <f aca="false">IF(ISNUMBER(D16),ABS(D16-$B$16),"")</f>
        <v>25</v>
      </c>
      <c r="E100" s="28" t="n">
        <f aca="false">IF(ISNUMBER(E16),ABS(E16-$B$16),"")</f>
        <v>25</v>
      </c>
      <c r="F100" s="28" t="n">
        <f aca="false">IF(ISNUMBER(F16),ABS(F16-$B$16),"")</f>
        <v>25</v>
      </c>
      <c r="G100" s="28" t="n">
        <f aca="false">IF(ISNUMBER(G16),ABS(G16-$B$16),"")</f>
        <v>75</v>
      </c>
      <c r="H100" s="28" t="n">
        <f aca="false">IF(ISNUMBER(H16),ABS(H16-$B$16),"")</f>
        <v>25</v>
      </c>
      <c r="I100" s="28" t="n">
        <f aca="false">IF(ISNUMBER(I16),ABS(I16-$B$16),"")</f>
        <v>25</v>
      </c>
      <c r="J100" s="28" t="n">
        <f aca="false">IF(ISNUMBER(J16),ABS(J16-$B$16),"")</f>
        <v>25</v>
      </c>
      <c r="K100" s="28" t="n">
        <f aca="false">IF(ISNUMBER(K16),ABS(K16-$B$16),"")</f>
        <v>75</v>
      </c>
      <c r="L100" s="28" t="n">
        <f aca="false">IF(ISNUMBER(L16),ABS(L16-$B$16),"")</f>
        <v>25</v>
      </c>
      <c r="M100" s="28" t="n">
        <f aca="false">IF(ISNUMBER(M16),ABS(M16-$B$16),"")</f>
        <v>25</v>
      </c>
      <c r="N100" s="28" t="n">
        <f aca="false">IF(ISNUMBER(N16),ABS(N16-$B$16),"")</f>
        <v>25</v>
      </c>
    </row>
    <row r="101" customFormat="false" ht="15" hidden="false" customHeight="false" outlineLevel="0" collapsed="false">
      <c r="A101" s="27" t="str">
        <f aca="false">Costi!A27&amp;""</f>
        <v>Assicurazioni</v>
      </c>
      <c r="B101" s="30" t="n">
        <f aca="false">IF(COUNT(C101:N101)=0,"",MEDIAN(C101:N101))</f>
        <v>0</v>
      </c>
      <c r="C101" s="28" t="n">
        <f aca="false">IF(ISNUMBER(C17),ABS(C17-$B$17),"")</f>
        <v>0</v>
      </c>
      <c r="D101" s="28" t="n">
        <f aca="false">IF(ISNUMBER(D17),ABS(D17-$B$17),"")</f>
        <v>0</v>
      </c>
      <c r="E101" s="28" t="n">
        <f aca="false">IF(ISNUMBER(E17),ABS(E17-$B$17),"")</f>
        <v>0</v>
      </c>
      <c r="F101" s="28" t="n">
        <f aca="false">IF(ISNUMBER(F17),ABS(F17-$B$17),"")</f>
        <v>0</v>
      </c>
      <c r="G101" s="28" t="n">
        <f aca="false">IF(ISNUMBER(G17),ABS(G17-$B$17),"")</f>
        <v>0</v>
      </c>
      <c r="H101" s="28" t="n">
        <f aca="false">IF(ISNUMBER(H17),ABS(H17-$B$17),"")</f>
        <v>0</v>
      </c>
      <c r="I101" s="28" t="n">
        <f aca="false">IF(ISNUMBER(I17),ABS(I17-$B$17),"")</f>
        <v>0</v>
      </c>
      <c r="J101" s="28" t="n">
        <f aca="false">IF(ISNUMBER(J17),ABS(J17-$B$17),"")</f>
        <v>0</v>
      </c>
      <c r="K101" s="28" t="n">
        <f aca="false">IF(ISNUMBER(K17),ABS(K17-$B$17),"")</f>
        <v>0</v>
      </c>
      <c r="L101" s="28" t="n">
        <f aca="false">IF(ISNUMBER(L17),ABS(L17-$B$17),"")</f>
        <v>0</v>
      </c>
      <c r="M101" s="28" t="n">
        <f aca="false">IF(ISNUMBER(M17),ABS(M17-$B$17),"")</f>
        <v>0</v>
      </c>
      <c r="N101" s="28" t="n">
        <f aca="false">IF(ISNUMBER(N17),ABS(N17-$B$17),"")</f>
        <v>0</v>
      </c>
    </row>
    <row r="102" customFormat="false" ht="15" hidden="false" customHeight="false" outlineLevel="0" collapsed="false">
      <c r="A102" s="27" t="str">
        <f aca="false">Costi!A28&amp;""</f>
        <v>Marketing</v>
      </c>
      <c r="B102" s="30" t="n">
        <f aca="false">IF(COUNT(C102:N102)=0,"",MEDIAN(C102:N102))</f>
        <v>1000</v>
      </c>
      <c r="C102" s="28" t="n">
        <f aca="false">IF(ISNUMBER(C18),ABS(C18-$B$18),"")</f>
        <v>0</v>
      </c>
      <c r="D102" s="28" t="n">
        <f aca="false">IF(ISNUMBER(D18),ABS(D18-$B$18),"")</f>
        <v>1500</v>
      </c>
      <c r="E102" s="28" t="n">
        <f aca="false">IF(ISNUMBER(E18),ABS(E18-$B$18),"")</f>
        <v>1000</v>
      </c>
      <c r="F102" s="28" t="n">
        <f aca="false">IF(ISNUMBER(F18),ABS(F18-$B$18),"")</f>
        <v>500</v>
      </c>
      <c r="G102" s="28" t="n">
        <f aca="false">IF(ISNUMBER(G18),ABS(G18-$B$18),"")</f>
        <v>500</v>
      </c>
      <c r="H102" s="28" t="n">
        <f aca="false">IF(ISNUMBER(H18),ABS(H18-$B$18),"")</f>
        <v>1000</v>
      </c>
      <c r="I102" s="28" t="n">
        <f aca="false">IF(ISNUMBER(I18),ABS(I18-$B$18),"")</f>
        <v>1500</v>
      </c>
      <c r="J102" s="28" t="n">
        <f aca="false">IF(ISNUMBER(J18),ABS(J18-$B$18),"")</f>
        <v>3000</v>
      </c>
      <c r="K102" s="28" t="n">
        <f aca="false">IF(ISNUMBER(K18),ABS(K18-$B$18),"")</f>
        <v>0</v>
      </c>
      <c r="L102" s="28" t="n">
        <f aca="false">IF(ISNUMBER(L18),ABS(L18-$B$18),"")</f>
        <v>1000</v>
      </c>
      <c r="M102" s="28" t="n">
        <f aca="false">IF(ISNUMBER(M18),ABS(M18-$B$18),"")</f>
        <v>500</v>
      </c>
      <c r="N102" s="28" t="n">
        <f aca="false">IF(ISNUMBER(N18),ABS(N18-$B$18),"")</f>
        <v>2000</v>
      </c>
    </row>
    <row r="103" customFormat="false" ht="15" hidden="false" customHeight="false" outlineLevel="0" collapsed="false">
      <c r="A103" s="27" t="str">
        <f aca="false">Costi!A29&amp;""</f>
        <v/>
      </c>
      <c r="B103" s="30" t="str">
        <f aca="false">IF(COUNT(C103:N103)=0,"",MEDIAN(C103:N103))</f>
        <v/>
      </c>
      <c r="C103" s="28" t="str">
        <f aca="false">IF(ISNUMBER(C19),ABS(C19-$B$19),"")</f>
        <v/>
      </c>
      <c r="D103" s="28" t="str">
        <f aca="false">IF(ISNUMBER(D19),ABS(D19-$B$19),"")</f>
        <v/>
      </c>
      <c r="E103" s="28" t="str">
        <f aca="false">IF(ISNUMBER(E19),ABS(E19-$B$19),"")</f>
        <v/>
      </c>
      <c r="F103" s="28" t="str">
        <f aca="false">IF(ISNUMBER(F19),ABS(F19-$B$19),"")</f>
        <v/>
      </c>
      <c r="G103" s="28" t="str">
        <f aca="false">IF(ISNUMBER(G19),ABS(G19-$B$19),"")</f>
        <v/>
      </c>
      <c r="H103" s="28" t="str">
        <f aca="false">IF(ISNUMBER(H19),ABS(H19-$B$19),"")</f>
        <v/>
      </c>
      <c r="I103" s="28" t="str">
        <f aca="false">IF(ISNUMBER(I19),ABS(I19-$B$19),"")</f>
        <v/>
      </c>
      <c r="J103" s="28" t="str">
        <f aca="false">IF(ISNUMBER(J19),ABS(J19-$B$19),"")</f>
        <v/>
      </c>
      <c r="K103" s="28" t="str">
        <f aca="false">IF(ISNUMBER(K19),ABS(K19-$B$19),"")</f>
        <v/>
      </c>
      <c r="L103" s="28" t="str">
        <f aca="false">IF(ISNUMBER(L19),ABS(L19-$B$19),"")</f>
        <v/>
      </c>
      <c r="M103" s="28" t="str">
        <f aca="false">IF(ISNUMBER(M19),ABS(M19-$B$19),"")</f>
        <v/>
      </c>
      <c r="N103" s="28" t="str">
        <f aca="false">IF(ISNUMBER(N19),ABS(N19-$B$19),"")</f>
        <v/>
      </c>
    </row>
    <row r="104" customFormat="false" ht="15" hidden="false" customHeight="false" outlineLevel="0" collapsed="false">
      <c r="A104" s="27" t="str">
        <f aca="false">Costi!A30&amp;""</f>
        <v/>
      </c>
      <c r="B104" s="30" t="str">
        <f aca="false">IF(COUNT(C104:N104)=0,"",MEDIAN(C104:N104))</f>
        <v/>
      </c>
      <c r="C104" s="28" t="str">
        <f aca="false">IF(ISNUMBER(C20),ABS(C20-$B$20),"")</f>
        <v/>
      </c>
      <c r="D104" s="28" t="str">
        <f aca="false">IF(ISNUMBER(D20),ABS(D20-$B$20),"")</f>
        <v/>
      </c>
      <c r="E104" s="28" t="str">
        <f aca="false">IF(ISNUMBER(E20),ABS(E20-$B$20),"")</f>
        <v/>
      </c>
      <c r="F104" s="28" t="str">
        <f aca="false">IF(ISNUMBER(F20),ABS(F20-$B$20),"")</f>
        <v/>
      </c>
      <c r="G104" s="28" t="str">
        <f aca="false">IF(ISNUMBER(G20),ABS(G20-$B$20),"")</f>
        <v/>
      </c>
      <c r="H104" s="28" t="str">
        <f aca="false">IF(ISNUMBER(H20),ABS(H20-$B$20),"")</f>
        <v/>
      </c>
      <c r="I104" s="28" t="str">
        <f aca="false">IF(ISNUMBER(I20),ABS(I20-$B$20),"")</f>
        <v/>
      </c>
      <c r="J104" s="28" t="str">
        <f aca="false">IF(ISNUMBER(J20),ABS(J20-$B$20),"")</f>
        <v/>
      </c>
      <c r="K104" s="28" t="str">
        <f aca="false">IF(ISNUMBER(K20),ABS(K20-$B$20),"")</f>
        <v/>
      </c>
      <c r="L104" s="28" t="str">
        <f aca="false">IF(ISNUMBER(L20),ABS(L20-$B$20),"")</f>
        <v/>
      </c>
      <c r="M104" s="28" t="str">
        <f aca="false">IF(ISNUMBER(M20),ABS(M20-$B$20),"")</f>
        <v/>
      </c>
      <c r="N104" s="28" t="str">
        <f aca="false">IF(ISNUMBER(N20),ABS(N20-$B$20),"")</f>
        <v/>
      </c>
    </row>
    <row r="105" customFormat="false" ht="15" hidden="false" customHeight="false" outlineLevel="0" collapsed="false">
      <c r="A105" s="27" t="str">
        <f aca="false">Costi!A31&amp;""</f>
        <v/>
      </c>
      <c r="B105" s="30" t="str">
        <f aca="false">IF(COUNT(C105:N105)=0,"",MEDIAN(C105:N105))</f>
        <v/>
      </c>
      <c r="C105" s="28" t="str">
        <f aca="false">IF(ISNUMBER(C21),ABS(C21-$B$21),"")</f>
        <v/>
      </c>
      <c r="D105" s="28" t="str">
        <f aca="false">IF(ISNUMBER(D21),ABS(D21-$B$21),"")</f>
        <v/>
      </c>
      <c r="E105" s="28" t="str">
        <f aca="false">IF(ISNUMBER(E21),ABS(E21-$B$21),"")</f>
        <v/>
      </c>
      <c r="F105" s="28" t="str">
        <f aca="false">IF(ISNUMBER(F21),ABS(F21-$B$21),"")</f>
        <v/>
      </c>
      <c r="G105" s="28" t="str">
        <f aca="false">IF(ISNUMBER(G21),ABS(G21-$B$21),"")</f>
        <v/>
      </c>
      <c r="H105" s="28" t="str">
        <f aca="false">IF(ISNUMBER(H21),ABS(H21-$B$21),"")</f>
        <v/>
      </c>
      <c r="I105" s="28" t="str">
        <f aca="false">IF(ISNUMBER(I21),ABS(I21-$B$21),"")</f>
        <v/>
      </c>
      <c r="J105" s="28" t="str">
        <f aca="false">IF(ISNUMBER(J21),ABS(J21-$B$21),"")</f>
        <v/>
      </c>
      <c r="K105" s="28" t="str">
        <f aca="false">IF(ISNUMBER(K21),ABS(K21-$B$21),"")</f>
        <v/>
      </c>
      <c r="L105" s="28" t="str">
        <f aca="false">IF(ISNUMBER(L21),ABS(L21-$B$21),"")</f>
        <v/>
      </c>
      <c r="M105" s="28" t="str">
        <f aca="false">IF(ISNUMBER(M21),ABS(M21-$B$21),"")</f>
        <v/>
      </c>
      <c r="N105" s="28" t="str">
        <f aca="false">IF(ISNUMBER(N21),ABS(N21-$B$21),"")</f>
        <v/>
      </c>
    </row>
    <row r="106" customFormat="false" ht="15" hidden="false" customHeight="false" outlineLevel="0" collapsed="false">
      <c r="A106" s="27" t="str">
        <f aca="false">Costi!A32&amp;""</f>
        <v/>
      </c>
      <c r="B106" s="30" t="str">
        <f aca="false">IF(COUNT(C106:N106)=0,"",MEDIAN(C106:N106))</f>
        <v/>
      </c>
      <c r="C106" s="28" t="str">
        <f aca="false">IF(ISNUMBER(C22),ABS(C22-$B$22),"")</f>
        <v/>
      </c>
      <c r="D106" s="28" t="str">
        <f aca="false">IF(ISNUMBER(D22),ABS(D22-$B$22),"")</f>
        <v/>
      </c>
      <c r="E106" s="28" t="str">
        <f aca="false">IF(ISNUMBER(E22),ABS(E22-$B$22),"")</f>
        <v/>
      </c>
      <c r="F106" s="28" t="str">
        <f aca="false">IF(ISNUMBER(F22),ABS(F22-$B$22),"")</f>
        <v/>
      </c>
      <c r="G106" s="28" t="str">
        <f aca="false">IF(ISNUMBER(G22),ABS(G22-$B$22),"")</f>
        <v/>
      </c>
      <c r="H106" s="28" t="str">
        <f aca="false">IF(ISNUMBER(H22),ABS(H22-$B$22),"")</f>
        <v/>
      </c>
      <c r="I106" s="28" t="str">
        <f aca="false">IF(ISNUMBER(I22),ABS(I22-$B$22),"")</f>
        <v/>
      </c>
      <c r="J106" s="28" t="str">
        <f aca="false">IF(ISNUMBER(J22),ABS(J22-$B$22),"")</f>
        <v/>
      </c>
      <c r="K106" s="28" t="str">
        <f aca="false">IF(ISNUMBER(K22),ABS(K22-$B$22),"")</f>
        <v/>
      </c>
      <c r="L106" s="28" t="str">
        <f aca="false">IF(ISNUMBER(L22),ABS(L22-$B$22),"")</f>
        <v/>
      </c>
      <c r="M106" s="28" t="str">
        <f aca="false">IF(ISNUMBER(M22),ABS(M22-$B$22),"")</f>
        <v/>
      </c>
      <c r="N106" s="28" t="str">
        <f aca="false">IF(ISNUMBER(N22),ABS(N22-$B$22),"")</f>
        <v/>
      </c>
    </row>
    <row r="107" customFormat="false" ht="15" hidden="false" customHeight="false" outlineLevel="0" collapsed="false">
      <c r="A107" s="27" t="str">
        <f aca="false">Costi!A33&amp;""</f>
        <v/>
      </c>
      <c r="B107" s="30" t="str">
        <f aca="false">IF(COUNT(C107:N107)=0,"",MEDIAN(C107:N107))</f>
        <v/>
      </c>
      <c r="C107" s="28" t="str">
        <f aca="false">IF(ISNUMBER(C23),ABS(C23-$B$23),"")</f>
        <v/>
      </c>
      <c r="D107" s="28" t="str">
        <f aca="false">IF(ISNUMBER(D23),ABS(D23-$B$23),"")</f>
        <v/>
      </c>
      <c r="E107" s="28" t="str">
        <f aca="false">IF(ISNUMBER(E23),ABS(E23-$B$23),"")</f>
        <v/>
      </c>
      <c r="F107" s="28" t="str">
        <f aca="false">IF(ISNUMBER(F23),ABS(F23-$B$23),"")</f>
        <v/>
      </c>
      <c r="G107" s="28" t="str">
        <f aca="false">IF(ISNUMBER(G23),ABS(G23-$B$23),"")</f>
        <v/>
      </c>
      <c r="H107" s="28" t="str">
        <f aca="false">IF(ISNUMBER(H23),ABS(H23-$B$23),"")</f>
        <v/>
      </c>
      <c r="I107" s="28" t="str">
        <f aca="false">IF(ISNUMBER(I23),ABS(I23-$B$23),"")</f>
        <v/>
      </c>
      <c r="J107" s="28" t="str">
        <f aca="false">IF(ISNUMBER(J23),ABS(J23-$B$23),"")</f>
        <v/>
      </c>
      <c r="K107" s="28" t="str">
        <f aca="false">IF(ISNUMBER(K23),ABS(K23-$B$23),"")</f>
        <v/>
      </c>
      <c r="L107" s="28" t="str">
        <f aca="false">IF(ISNUMBER(L23),ABS(L23-$B$23),"")</f>
        <v/>
      </c>
      <c r="M107" s="28" t="str">
        <f aca="false">IF(ISNUMBER(M23),ABS(M23-$B$23),"")</f>
        <v/>
      </c>
      <c r="N107" s="28" t="str">
        <f aca="false">IF(ISNUMBER(N23),ABS(N23-$B$23),"")</f>
        <v/>
      </c>
    </row>
    <row r="108" customFormat="false" ht="15" hidden="false" customHeight="false" outlineLevel="0" collapsed="false">
      <c r="A108" s="27" t="str">
        <f aca="false">Costi!A34&amp;""</f>
        <v/>
      </c>
      <c r="B108" s="30" t="str">
        <f aca="false">IF(COUNT(C108:N108)=0,"",MEDIAN(C108:N108))</f>
        <v/>
      </c>
      <c r="C108" s="28" t="str">
        <f aca="false">IF(ISNUMBER(C24),ABS(C24-$B$24),"")</f>
        <v/>
      </c>
      <c r="D108" s="28" t="str">
        <f aca="false">IF(ISNUMBER(D24),ABS(D24-$B$24),"")</f>
        <v/>
      </c>
      <c r="E108" s="28" t="str">
        <f aca="false">IF(ISNUMBER(E24),ABS(E24-$B$24),"")</f>
        <v/>
      </c>
      <c r="F108" s="28" t="str">
        <f aca="false">IF(ISNUMBER(F24),ABS(F24-$B$24),"")</f>
        <v/>
      </c>
      <c r="G108" s="28" t="str">
        <f aca="false">IF(ISNUMBER(G24),ABS(G24-$B$24),"")</f>
        <v/>
      </c>
      <c r="H108" s="28" t="str">
        <f aca="false">IF(ISNUMBER(H24),ABS(H24-$B$24),"")</f>
        <v/>
      </c>
      <c r="I108" s="28" t="str">
        <f aca="false">IF(ISNUMBER(I24),ABS(I24-$B$24),"")</f>
        <v/>
      </c>
      <c r="J108" s="28" t="str">
        <f aca="false">IF(ISNUMBER(J24),ABS(J24-$B$24),"")</f>
        <v/>
      </c>
      <c r="K108" s="28" t="str">
        <f aca="false">IF(ISNUMBER(K24),ABS(K24-$B$24),"")</f>
        <v/>
      </c>
      <c r="L108" s="28" t="str">
        <f aca="false">IF(ISNUMBER(L24),ABS(L24-$B$24),"")</f>
        <v/>
      </c>
      <c r="M108" s="28" t="str">
        <f aca="false">IF(ISNUMBER(M24),ABS(M24-$B$24),"")</f>
        <v/>
      </c>
      <c r="N108" s="28" t="str">
        <f aca="false">IF(ISNUMBER(N24),ABS(N24-$B$24),"")</f>
        <v/>
      </c>
    </row>
    <row r="109" customFormat="false" ht="15" hidden="false" customHeight="false" outlineLevel="0" collapsed="false">
      <c r="A109" s="27" t="str">
        <f aca="false">Costi!A35&amp;""</f>
        <v/>
      </c>
      <c r="B109" s="30" t="str">
        <f aca="false">IF(COUNT(C109:N109)=0,"",MEDIAN(C109:N109))</f>
        <v/>
      </c>
      <c r="C109" s="28" t="str">
        <f aca="false">IF(ISNUMBER(C25),ABS(C25-$B$25),"")</f>
        <v/>
      </c>
      <c r="D109" s="28" t="str">
        <f aca="false">IF(ISNUMBER(D25),ABS(D25-$B$25),"")</f>
        <v/>
      </c>
      <c r="E109" s="28" t="str">
        <f aca="false">IF(ISNUMBER(E25),ABS(E25-$B$25),"")</f>
        <v/>
      </c>
      <c r="F109" s="28" t="str">
        <f aca="false">IF(ISNUMBER(F25),ABS(F25-$B$25),"")</f>
        <v/>
      </c>
      <c r="G109" s="28" t="str">
        <f aca="false">IF(ISNUMBER(G25),ABS(G25-$B$25),"")</f>
        <v/>
      </c>
      <c r="H109" s="28" t="str">
        <f aca="false">IF(ISNUMBER(H25),ABS(H25-$B$25),"")</f>
        <v/>
      </c>
      <c r="I109" s="28" t="str">
        <f aca="false">IF(ISNUMBER(I25),ABS(I25-$B$25),"")</f>
        <v/>
      </c>
      <c r="J109" s="28" t="str">
        <f aca="false">IF(ISNUMBER(J25),ABS(J25-$B$25),"")</f>
        <v/>
      </c>
      <c r="K109" s="28" t="str">
        <f aca="false">IF(ISNUMBER(K25),ABS(K25-$B$25),"")</f>
        <v/>
      </c>
      <c r="L109" s="28" t="str">
        <f aca="false">IF(ISNUMBER(L25),ABS(L25-$B$25),"")</f>
        <v/>
      </c>
      <c r="M109" s="28" t="str">
        <f aca="false">IF(ISNUMBER(M25),ABS(M25-$B$25),"")</f>
        <v/>
      </c>
      <c r="N109" s="28" t="str">
        <f aca="false">IF(ISNUMBER(N25),ABS(N25-$B$25),"")</f>
        <v/>
      </c>
    </row>
    <row r="110" customFormat="false" ht="15" hidden="false" customHeight="false" outlineLevel="0" collapsed="false">
      <c r="A110" s="27" t="str">
        <f aca="false">Costi!A36&amp;""</f>
        <v/>
      </c>
      <c r="B110" s="30" t="str">
        <f aca="false">IF(COUNT(C110:N110)=0,"",MEDIAN(C110:N110))</f>
        <v/>
      </c>
      <c r="C110" s="28" t="str">
        <f aca="false">IF(ISNUMBER(C26),ABS(C26-$B$26),"")</f>
        <v/>
      </c>
      <c r="D110" s="28" t="str">
        <f aca="false">IF(ISNUMBER(D26),ABS(D26-$B$26),"")</f>
        <v/>
      </c>
      <c r="E110" s="28" t="str">
        <f aca="false">IF(ISNUMBER(E26),ABS(E26-$B$26),"")</f>
        <v/>
      </c>
      <c r="F110" s="28" t="str">
        <f aca="false">IF(ISNUMBER(F26),ABS(F26-$B$26),"")</f>
        <v/>
      </c>
      <c r="G110" s="28" t="str">
        <f aca="false">IF(ISNUMBER(G26),ABS(G26-$B$26),"")</f>
        <v/>
      </c>
      <c r="H110" s="28" t="str">
        <f aca="false">IF(ISNUMBER(H26),ABS(H26-$B$26),"")</f>
        <v/>
      </c>
      <c r="I110" s="28" t="str">
        <f aca="false">IF(ISNUMBER(I26),ABS(I26-$B$26),"")</f>
        <v/>
      </c>
      <c r="J110" s="28" t="str">
        <f aca="false">IF(ISNUMBER(J26),ABS(J26-$B$26),"")</f>
        <v/>
      </c>
      <c r="K110" s="28" t="str">
        <f aca="false">IF(ISNUMBER(K26),ABS(K26-$B$26),"")</f>
        <v/>
      </c>
      <c r="L110" s="28" t="str">
        <f aca="false">IF(ISNUMBER(L26),ABS(L26-$B$26),"")</f>
        <v/>
      </c>
      <c r="M110" s="28" t="str">
        <f aca="false">IF(ISNUMBER(M26),ABS(M26-$B$26),"")</f>
        <v/>
      </c>
      <c r="N110" s="28" t="str">
        <f aca="false">IF(ISNUMBER(N26),ABS(N26-$B$26),"")</f>
        <v/>
      </c>
    </row>
    <row r="111" customFormat="false" ht="15" hidden="false" customHeight="false" outlineLevel="0" collapsed="false">
      <c r="A111" s="27" t="str">
        <f aca="false">Costi!A37&amp;""</f>
        <v/>
      </c>
      <c r="B111" s="30" t="str">
        <f aca="false">IF(COUNT(C111:N111)=0,"",MEDIAN(C111:N111))</f>
        <v/>
      </c>
      <c r="C111" s="28" t="str">
        <f aca="false">IF(ISNUMBER(C27),ABS(C27-$B$27),"")</f>
        <v/>
      </c>
      <c r="D111" s="28" t="str">
        <f aca="false">IF(ISNUMBER(D27),ABS(D27-$B$27),"")</f>
        <v/>
      </c>
      <c r="E111" s="28" t="str">
        <f aca="false">IF(ISNUMBER(E27),ABS(E27-$B$27),"")</f>
        <v/>
      </c>
      <c r="F111" s="28" t="str">
        <f aca="false">IF(ISNUMBER(F27),ABS(F27-$B$27),"")</f>
        <v/>
      </c>
      <c r="G111" s="28" t="str">
        <f aca="false">IF(ISNUMBER(G27),ABS(G27-$B$27),"")</f>
        <v/>
      </c>
      <c r="H111" s="28" t="str">
        <f aca="false">IF(ISNUMBER(H27),ABS(H27-$B$27),"")</f>
        <v/>
      </c>
      <c r="I111" s="28" t="str">
        <f aca="false">IF(ISNUMBER(I27),ABS(I27-$B$27),"")</f>
        <v/>
      </c>
      <c r="J111" s="28" t="str">
        <f aca="false">IF(ISNUMBER(J27),ABS(J27-$B$27),"")</f>
        <v/>
      </c>
      <c r="K111" s="28" t="str">
        <f aca="false">IF(ISNUMBER(K27),ABS(K27-$B$27),"")</f>
        <v/>
      </c>
      <c r="L111" s="28" t="str">
        <f aca="false">IF(ISNUMBER(L27),ABS(L27-$B$27),"")</f>
        <v/>
      </c>
      <c r="M111" s="28" t="str">
        <f aca="false">IF(ISNUMBER(M27),ABS(M27-$B$27),"")</f>
        <v/>
      </c>
      <c r="N111" s="28" t="str">
        <f aca="false">IF(ISNUMBER(N27),ABS(N27-$B$27),"")</f>
        <v/>
      </c>
    </row>
    <row r="112" customFormat="false" ht="15" hidden="false" customHeight="false" outlineLevel="0" collapsed="false">
      <c r="A112" s="27" t="str">
        <f aca="false">Costi!A38&amp;""</f>
        <v/>
      </c>
      <c r="B112" s="30" t="str">
        <f aca="false">IF(COUNT(C112:N112)=0,"",MEDIAN(C112:N112))</f>
        <v/>
      </c>
      <c r="C112" s="28" t="str">
        <f aca="false">IF(ISNUMBER(C28),ABS(C28-$B$28),"")</f>
        <v/>
      </c>
      <c r="D112" s="28" t="str">
        <f aca="false">IF(ISNUMBER(D28),ABS(D28-$B$28),"")</f>
        <v/>
      </c>
      <c r="E112" s="28" t="str">
        <f aca="false">IF(ISNUMBER(E28),ABS(E28-$B$28),"")</f>
        <v/>
      </c>
      <c r="F112" s="28" t="str">
        <f aca="false">IF(ISNUMBER(F28),ABS(F28-$B$28),"")</f>
        <v/>
      </c>
      <c r="G112" s="28" t="str">
        <f aca="false">IF(ISNUMBER(G28),ABS(G28-$B$28),"")</f>
        <v/>
      </c>
      <c r="H112" s="28" t="str">
        <f aca="false">IF(ISNUMBER(H28),ABS(H28-$B$28),"")</f>
        <v/>
      </c>
      <c r="I112" s="28" t="str">
        <f aca="false">IF(ISNUMBER(I28),ABS(I28-$B$28),"")</f>
        <v/>
      </c>
      <c r="J112" s="28" t="str">
        <f aca="false">IF(ISNUMBER(J28),ABS(J28-$B$28),"")</f>
        <v/>
      </c>
      <c r="K112" s="28" t="str">
        <f aca="false">IF(ISNUMBER(K28),ABS(K28-$B$28),"")</f>
        <v/>
      </c>
      <c r="L112" s="28" t="str">
        <f aca="false">IF(ISNUMBER(L28),ABS(L28-$B$28),"")</f>
        <v/>
      </c>
      <c r="M112" s="28" t="str">
        <f aca="false">IF(ISNUMBER(M28),ABS(M28-$B$28),"")</f>
        <v/>
      </c>
      <c r="N112" s="28" t="str">
        <f aca="false">IF(ISNUMBER(N28),ABS(N28-$B$28),"")</f>
        <v/>
      </c>
    </row>
    <row r="113" customFormat="false" ht="15" hidden="false" customHeight="false" outlineLevel="0" collapsed="false">
      <c r="A113" s="27" t="str">
        <f aca="false">Costi!A39&amp;""</f>
        <v/>
      </c>
      <c r="B113" s="30" t="str">
        <f aca="false">IF(COUNT(C113:N113)=0,"",MEDIAN(C113:N113))</f>
        <v/>
      </c>
      <c r="C113" s="28" t="str">
        <f aca="false">IF(ISNUMBER(C29),ABS(C29-$B$29),"")</f>
        <v/>
      </c>
      <c r="D113" s="28" t="str">
        <f aca="false">IF(ISNUMBER(D29),ABS(D29-$B$29),"")</f>
        <v/>
      </c>
      <c r="E113" s="28" t="str">
        <f aca="false">IF(ISNUMBER(E29),ABS(E29-$B$29),"")</f>
        <v/>
      </c>
      <c r="F113" s="28" t="str">
        <f aca="false">IF(ISNUMBER(F29),ABS(F29-$B$29),"")</f>
        <v/>
      </c>
      <c r="G113" s="28" t="str">
        <f aca="false">IF(ISNUMBER(G29),ABS(G29-$B$29),"")</f>
        <v/>
      </c>
      <c r="H113" s="28" t="str">
        <f aca="false">IF(ISNUMBER(H29),ABS(H29-$B$29),"")</f>
        <v/>
      </c>
      <c r="I113" s="28" t="str">
        <f aca="false">IF(ISNUMBER(I29),ABS(I29-$B$29),"")</f>
        <v/>
      </c>
      <c r="J113" s="28" t="str">
        <f aca="false">IF(ISNUMBER(J29),ABS(J29-$B$29),"")</f>
        <v/>
      </c>
      <c r="K113" s="28" t="str">
        <f aca="false">IF(ISNUMBER(K29),ABS(K29-$B$29),"")</f>
        <v/>
      </c>
      <c r="L113" s="28" t="str">
        <f aca="false">IF(ISNUMBER(L29),ABS(L29-$B$29),"")</f>
        <v/>
      </c>
      <c r="M113" s="28" t="str">
        <f aca="false">IF(ISNUMBER(M29),ABS(M29-$B$29),"")</f>
        <v/>
      </c>
      <c r="N113" s="28" t="str">
        <f aca="false">IF(ISNUMBER(N29),ABS(N29-$B$29),"")</f>
        <v/>
      </c>
    </row>
    <row r="114" customFormat="false" ht="15" hidden="false" customHeight="false" outlineLevel="0" collapsed="false">
      <c r="A114" s="27" t="str">
        <f aca="false">Costi!A40&amp;""</f>
        <v/>
      </c>
      <c r="B114" s="30" t="str">
        <f aca="false">IF(COUNT(C114:N114)=0,"",MEDIAN(C114:N114))</f>
        <v/>
      </c>
      <c r="C114" s="28" t="str">
        <f aca="false">IF(ISNUMBER(C30),ABS(C30-$B$30),"")</f>
        <v/>
      </c>
      <c r="D114" s="28" t="str">
        <f aca="false">IF(ISNUMBER(D30),ABS(D30-$B$30),"")</f>
        <v/>
      </c>
      <c r="E114" s="28" t="str">
        <f aca="false">IF(ISNUMBER(E30),ABS(E30-$B$30),"")</f>
        <v/>
      </c>
      <c r="F114" s="28" t="str">
        <f aca="false">IF(ISNUMBER(F30),ABS(F30-$B$30),"")</f>
        <v/>
      </c>
      <c r="G114" s="28" t="str">
        <f aca="false">IF(ISNUMBER(G30),ABS(G30-$B$30),"")</f>
        <v/>
      </c>
      <c r="H114" s="28" t="str">
        <f aca="false">IF(ISNUMBER(H30),ABS(H30-$B$30),"")</f>
        <v/>
      </c>
      <c r="I114" s="28" t="str">
        <f aca="false">IF(ISNUMBER(I30),ABS(I30-$B$30),"")</f>
        <v/>
      </c>
      <c r="J114" s="28" t="str">
        <f aca="false">IF(ISNUMBER(J30),ABS(J30-$B$30),"")</f>
        <v/>
      </c>
      <c r="K114" s="28" t="str">
        <f aca="false">IF(ISNUMBER(K30),ABS(K30-$B$30),"")</f>
        <v/>
      </c>
      <c r="L114" s="28" t="str">
        <f aca="false">IF(ISNUMBER(L30),ABS(L30-$B$30),"")</f>
        <v/>
      </c>
      <c r="M114" s="28" t="str">
        <f aca="false">IF(ISNUMBER(M30),ABS(M30-$B$30),"")</f>
        <v/>
      </c>
      <c r="N114" s="28" t="str">
        <f aca="false">IF(ISNUMBER(N30),ABS(N30-$B$30),"")</f>
        <v/>
      </c>
    </row>
    <row r="117" customFormat="false" ht="15" hidden="false" customHeight="false" outlineLevel="0" collapsed="false">
      <c r="A117" s="3" t="s">
        <v>70</v>
      </c>
    </row>
    <row r="118" customFormat="false" ht="15" hidden="false" customHeight="false" outlineLevel="0" collapsed="false">
      <c r="A118" s="27" t="str">
        <f aca="false">Costi!A16&amp;""</f>
        <v>Merci</v>
      </c>
      <c r="C118" s="31" t="n">
        <f aca="false">IF(NOT(ISNUMBER(C62)),0,IF(AND(ABS(C62)&gt;IF(Costi!$B$16="Fisso",Costi!$C$5,Costi!$C$6)*ABS(C34),ABS(C62)*IF(Costi!$B$16="Fisso",1,Costi!C$14)&gt;Costi!$C$7,ABS(C62)&gt;Costi!$C$8*$B$90),SIGN(C62),0))</f>
        <v>0</v>
      </c>
      <c r="D118" s="31" t="n">
        <f aca="false">IF(NOT(ISNUMBER(D62)),0,IF(AND(ABS(D62)&gt;IF(Costi!$B$16="Fisso",Costi!$C$5,Costi!$C$6)*ABS(D34),ABS(D62)*IF(Costi!$B$16="Fisso",1,Costi!D$14)&gt;Costi!$C$7,ABS(D62)&gt;Costi!$C$8*$B$90),SIGN(D62),0))</f>
        <v>0</v>
      </c>
      <c r="E118" s="31" t="n">
        <f aca="false">IF(NOT(ISNUMBER(E62)),0,IF(AND(ABS(E62)&gt;IF(Costi!$B$16="Fisso",Costi!$C$5,Costi!$C$6)*ABS(E34),ABS(E62)*IF(Costi!$B$16="Fisso",1,Costi!E$14)&gt;Costi!$C$7,ABS(E62)&gt;Costi!$C$8*$B$90),SIGN(E62),0))</f>
        <v>0</v>
      </c>
      <c r="F118" s="31" t="n">
        <f aca="false">IF(NOT(ISNUMBER(F62)),0,IF(AND(ABS(F62)&gt;IF(Costi!$B$16="Fisso",Costi!$C$5,Costi!$C$6)*ABS(F34),ABS(F62)*IF(Costi!$B$16="Fisso",1,Costi!F$14)&gt;Costi!$C$7,ABS(F62)&gt;Costi!$C$8*$B$90),SIGN(F62),0))</f>
        <v>0</v>
      </c>
      <c r="G118" s="31" t="n">
        <f aca="false">IF(NOT(ISNUMBER(G62)),0,IF(AND(ABS(G62)&gt;IF(Costi!$B$16="Fisso",Costi!$C$5,Costi!$C$6)*ABS(G34),ABS(G62)*IF(Costi!$B$16="Fisso",1,Costi!G$14)&gt;Costi!$C$7,ABS(G62)&gt;Costi!$C$8*$B$90),SIGN(G62),0))</f>
        <v>0</v>
      </c>
      <c r="H118" s="31" t="n">
        <f aca="false">IF(NOT(ISNUMBER(H62)),0,IF(AND(ABS(H62)&gt;IF(Costi!$B$16="Fisso",Costi!$C$5,Costi!$C$6)*ABS(H34),ABS(H62)*IF(Costi!$B$16="Fisso",1,Costi!H$14)&gt;Costi!$C$7,ABS(H62)&gt;Costi!$C$8*$B$90),SIGN(H62),0))</f>
        <v>0</v>
      </c>
      <c r="I118" s="31" t="n">
        <f aca="false">IF(NOT(ISNUMBER(I62)),0,IF(AND(ABS(I62)&gt;IF(Costi!$B$16="Fisso",Costi!$C$5,Costi!$C$6)*ABS(I34),ABS(I62)*IF(Costi!$B$16="Fisso",1,Costi!I$14)&gt;Costi!$C$7,ABS(I62)&gt;Costi!$C$8*$B$90),SIGN(I62),0))</f>
        <v>0</v>
      </c>
      <c r="J118" s="31" t="n">
        <f aca="false">IF(NOT(ISNUMBER(J62)),0,IF(AND(ABS(J62)&gt;IF(Costi!$B$16="Fisso",Costi!$C$5,Costi!$C$6)*ABS(J34),ABS(J62)*IF(Costi!$B$16="Fisso",1,Costi!J$14)&gt;Costi!$C$7,ABS(J62)&gt;Costi!$C$8*$B$90),SIGN(J62),0))</f>
        <v>1</v>
      </c>
      <c r="K118" s="31" t="n">
        <f aca="false">IF(NOT(ISNUMBER(K62)),0,IF(AND(ABS(K62)&gt;IF(Costi!$B$16="Fisso",Costi!$C$5,Costi!$C$6)*ABS(K34),ABS(K62)*IF(Costi!$B$16="Fisso",1,Costi!K$14)&gt;Costi!$C$7,ABS(K62)&gt;Costi!$C$8*$B$90),SIGN(K62),0))</f>
        <v>0</v>
      </c>
      <c r="L118" s="31" t="n">
        <f aca="false">IF(NOT(ISNUMBER(L62)),0,IF(AND(ABS(L62)&gt;IF(Costi!$B$16="Fisso",Costi!$C$5,Costi!$C$6)*ABS(L34),ABS(L62)*IF(Costi!$B$16="Fisso",1,Costi!L$14)&gt;Costi!$C$7,ABS(L62)&gt;Costi!$C$8*$B$90),SIGN(L62),0))</f>
        <v>0</v>
      </c>
      <c r="M118" s="31" t="n">
        <f aca="false">IF(NOT(ISNUMBER(M62)),0,IF(AND(ABS(M62)&gt;IF(Costi!$B$16="Fisso",Costi!$C$5,Costi!$C$6)*ABS(M34),ABS(M62)*IF(Costi!$B$16="Fisso",1,Costi!M$14)&gt;Costi!$C$7,ABS(M62)&gt;Costi!$C$8*$B$90),SIGN(M62),0))</f>
        <v>0</v>
      </c>
      <c r="N118" s="31" t="n">
        <f aca="false">IF(NOT(ISNUMBER(N62)),0,IF(AND(ABS(N62)&gt;IF(Costi!$B$16="Fisso",Costi!$C$5,Costi!$C$6)*ABS(N34),ABS(N62)*IF(Costi!$B$16="Fisso",1,Costi!N$14)&gt;Costi!$C$7,ABS(N62)&gt;Costi!$C$8*$B$90),SIGN(N62),0))</f>
        <v>0</v>
      </c>
    </row>
    <row r="119" customFormat="false" ht="15" hidden="false" customHeight="false" outlineLevel="0" collapsed="false">
      <c r="A119" s="27" t="str">
        <f aca="false">Costi!A17&amp;""</f>
        <v>Imballaggi</v>
      </c>
      <c r="C119" s="31" t="n">
        <f aca="false">IF(NOT(ISNUMBER(C63)),0,IF(AND(ABS(C63)&gt;IF(Costi!$B$17="Fisso",Costi!$C$5,Costi!$C$6)*ABS(C35),ABS(C63)*IF(Costi!$B$17="Fisso",1,Costi!C$14)&gt;Costi!$C$7,ABS(C63)&gt;Costi!$C$8*$B$91),SIGN(C63),0))</f>
        <v>0</v>
      </c>
      <c r="D119" s="31" t="n">
        <f aca="false">IF(NOT(ISNUMBER(D63)),0,IF(AND(ABS(D63)&gt;IF(Costi!$B$17="Fisso",Costi!$C$5,Costi!$C$6)*ABS(D35),ABS(D63)*IF(Costi!$B$17="Fisso",1,Costi!D$14)&gt;Costi!$C$7,ABS(D63)&gt;Costi!$C$8*$B$91),SIGN(D63),0))</f>
        <v>0</v>
      </c>
      <c r="E119" s="31" t="n">
        <f aca="false">IF(NOT(ISNUMBER(E63)),0,IF(AND(ABS(E63)&gt;IF(Costi!$B$17="Fisso",Costi!$C$5,Costi!$C$6)*ABS(E35),ABS(E63)*IF(Costi!$B$17="Fisso",1,Costi!E$14)&gt;Costi!$C$7,ABS(E63)&gt;Costi!$C$8*$B$91),SIGN(E63),0))</f>
        <v>0</v>
      </c>
      <c r="F119" s="31" t="n">
        <f aca="false">IF(NOT(ISNUMBER(F63)),0,IF(AND(ABS(F63)&gt;IF(Costi!$B$17="Fisso",Costi!$C$5,Costi!$C$6)*ABS(F35),ABS(F63)*IF(Costi!$B$17="Fisso",1,Costi!F$14)&gt;Costi!$C$7,ABS(F63)&gt;Costi!$C$8*$B$91),SIGN(F63),0))</f>
        <v>0</v>
      </c>
      <c r="G119" s="31" t="n">
        <f aca="false">IF(NOT(ISNUMBER(G63)),0,IF(AND(ABS(G63)&gt;IF(Costi!$B$17="Fisso",Costi!$C$5,Costi!$C$6)*ABS(G35),ABS(G63)*IF(Costi!$B$17="Fisso",1,Costi!G$14)&gt;Costi!$C$7,ABS(G63)&gt;Costi!$C$8*$B$91),SIGN(G63),0))</f>
        <v>0</v>
      </c>
      <c r="H119" s="31" t="n">
        <f aca="false">IF(NOT(ISNUMBER(H63)),0,IF(AND(ABS(H63)&gt;IF(Costi!$B$17="Fisso",Costi!$C$5,Costi!$C$6)*ABS(H35),ABS(H63)*IF(Costi!$B$17="Fisso",1,Costi!H$14)&gt;Costi!$C$7,ABS(H63)&gt;Costi!$C$8*$B$91),SIGN(H63),0))</f>
        <v>0</v>
      </c>
      <c r="I119" s="31" t="n">
        <f aca="false">IF(NOT(ISNUMBER(I63)),0,IF(AND(ABS(I63)&gt;IF(Costi!$B$17="Fisso",Costi!$C$5,Costi!$C$6)*ABS(I35),ABS(I63)*IF(Costi!$B$17="Fisso",1,Costi!I$14)&gt;Costi!$C$7,ABS(I63)&gt;Costi!$C$8*$B$91),SIGN(I63),0))</f>
        <v>0</v>
      </c>
      <c r="J119" s="31" t="n">
        <f aca="false">IF(NOT(ISNUMBER(J63)),0,IF(AND(ABS(J63)&gt;IF(Costi!$B$17="Fisso",Costi!$C$5,Costi!$C$6)*ABS(J35),ABS(J63)*IF(Costi!$B$17="Fisso",1,Costi!J$14)&gt;Costi!$C$7,ABS(J63)&gt;Costi!$C$8*$B$91),SIGN(J63),0))</f>
        <v>0</v>
      </c>
      <c r="K119" s="31" t="n">
        <f aca="false">IF(NOT(ISNUMBER(K63)),0,IF(AND(ABS(K63)&gt;IF(Costi!$B$17="Fisso",Costi!$C$5,Costi!$C$6)*ABS(K35),ABS(K63)*IF(Costi!$B$17="Fisso",1,Costi!K$14)&gt;Costi!$C$7,ABS(K63)&gt;Costi!$C$8*$B$91),SIGN(K63),0))</f>
        <v>0</v>
      </c>
      <c r="L119" s="31" t="n">
        <f aca="false">IF(NOT(ISNUMBER(L63)),0,IF(AND(ABS(L63)&gt;IF(Costi!$B$17="Fisso",Costi!$C$5,Costi!$C$6)*ABS(L35),ABS(L63)*IF(Costi!$B$17="Fisso",1,Costi!L$14)&gt;Costi!$C$7,ABS(L63)&gt;Costi!$C$8*$B$91),SIGN(L63),0))</f>
        <v>0</v>
      </c>
      <c r="M119" s="31" t="n">
        <f aca="false">IF(NOT(ISNUMBER(M63)),0,IF(AND(ABS(M63)&gt;IF(Costi!$B$17="Fisso",Costi!$C$5,Costi!$C$6)*ABS(M35),ABS(M63)*IF(Costi!$B$17="Fisso",1,Costi!M$14)&gt;Costi!$C$7,ABS(M63)&gt;Costi!$C$8*$B$91),SIGN(M63),0))</f>
        <v>0</v>
      </c>
      <c r="N119" s="31" t="n">
        <f aca="false">IF(NOT(ISNUMBER(N63)),0,IF(AND(ABS(N63)&gt;IF(Costi!$B$17="Fisso",Costi!$C$5,Costi!$C$6)*ABS(N35),ABS(N63)*IF(Costi!$B$17="Fisso",1,Costi!N$14)&gt;Costi!$C$7,ABS(N63)&gt;Costi!$C$8*$B$91),SIGN(N63),0))</f>
        <v>0</v>
      </c>
    </row>
    <row r="120" customFormat="false" ht="15" hidden="false" customHeight="false" outlineLevel="0" collapsed="false">
      <c r="A120" s="27" t="str">
        <f aca="false">Costi!A18&amp;""</f>
        <v>Trasporti in uscita</v>
      </c>
      <c r="C120" s="31" t="n">
        <f aca="false">IF(NOT(ISNUMBER(C64)),0,IF(AND(ABS(C64)&gt;IF(Costi!$B$18="Fisso",Costi!$C$5,Costi!$C$6)*ABS(C36),ABS(C64)*IF(Costi!$B$18="Fisso",1,Costi!C$14)&gt;Costi!$C$7,ABS(C64)&gt;Costi!$C$8*$B$92),SIGN(C64),0))</f>
        <v>0</v>
      </c>
      <c r="D120" s="31" t="n">
        <f aca="false">IF(NOT(ISNUMBER(D64)),0,IF(AND(ABS(D64)&gt;IF(Costi!$B$18="Fisso",Costi!$C$5,Costi!$C$6)*ABS(D36),ABS(D64)*IF(Costi!$B$18="Fisso",1,Costi!D$14)&gt;Costi!$C$7,ABS(D64)&gt;Costi!$C$8*$B$92),SIGN(D64),0))</f>
        <v>0</v>
      </c>
      <c r="E120" s="31" t="n">
        <f aca="false">IF(NOT(ISNUMBER(E64)),0,IF(AND(ABS(E64)&gt;IF(Costi!$B$18="Fisso",Costi!$C$5,Costi!$C$6)*ABS(E36),ABS(E64)*IF(Costi!$B$18="Fisso",1,Costi!E$14)&gt;Costi!$C$7,ABS(E64)&gt;Costi!$C$8*$B$92),SIGN(E64),0))</f>
        <v>0</v>
      </c>
      <c r="F120" s="31" t="n">
        <f aca="false">IF(NOT(ISNUMBER(F64)),0,IF(AND(ABS(F64)&gt;IF(Costi!$B$18="Fisso",Costi!$C$5,Costi!$C$6)*ABS(F36),ABS(F64)*IF(Costi!$B$18="Fisso",1,Costi!F$14)&gt;Costi!$C$7,ABS(F64)&gt;Costi!$C$8*$B$92),SIGN(F64),0))</f>
        <v>0</v>
      </c>
      <c r="G120" s="31" t="n">
        <f aca="false">IF(NOT(ISNUMBER(G64)),0,IF(AND(ABS(G64)&gt;IF(Costi!$B$18="Fisso",Costi!$C$5,Costi!$C$6)*ABS(G36),ABS(G64)*IF(Costi!$B$18="Fisso",1,Costi!G$14)&gt;Costi!$C$7,ABS(G64)&gt;Costi!$C$8*$B$92),SIGN(G64),0))</f>
        <v>0</v>
      </c>
      <c r="H120" s="31" t="n">
        <f aca="false">IF(NOT(ISNUMBER(H64)),0,IF(AND(ABS(H64)&gt;IF(Costi!$B$18="Fisso",Costi!$C$5,Costi!$C$6)*ABS(H36),ABS(H64)*IF(Costi!$B$18="Fisso",1,Costi!H$14)&gt;Costi!$C$7,ABS(H64)&gt;Costi!$C$8*$B$92),SIGN(H64),0))</f>
        <v>0</v>
      </c>
      <c r="I120" s="31" t="n">
        <f aca="false">IF(NOT(ISNUMBER(I64)),0,IF(AND(ABS(I64)&gt;IF(Costi!$B$18="Fisso",Costi!$C$5,Costi!$C$6)*ABS(I36),ABS(I64)*IF(Costi!$B$18="Fisso",1,Costi!I$14)&gt;Costi!$C$7,ABS(I64)&gt;Costi!$C$8*$B$92),SIGN(I64),0))</f>
        <v>0</v>
      </c>
      <c r="J120" s="31" t="n">
        <f aca="false">IF(NOT(ISNUMBER(J64)),0,IF(AND(ABS(J64)&gt;IF(Costi!$B$18="Fisso",Costi!$C$5,Costi!$C$6)*ABS(J36),ABS(J64)*IF(Costi!$B$18="Fisso",1,Costi!J$14)&gt;Costi!$C$7,ABS(J64)&gt;Costi!$C$8*$B$92),SIGN(J64),0))</f>
        <v>0</v>
      </c>
      <c r="K120" s="31" t="n">
        <f aca="false">IF(NOT(ISNUMBER(K64)),0,IF(AND(ABS(K64)&gt;IF(Costi!$B$18="Fisso",Costi!$C$5,Costi!$C$6)*ABS(K36),ABS(K64)*IF(Costi!$B$18="Fisso",1,Costi!K$14)&gt;Costi!$C$7,ABS(K64)&gt;Costi!$C$8*$B$92),SIGN(K64),0))</f>
        <v>1</v>
      </c>
      <c r="L120" s="31" t="n">
        <f aca="false">IF(NOT(ISNUMBER(L64)),0,IF(AND(ABS(L64)&gt;IF(Costi!$B$18="Fisso",Costi!$C$5,Costi!$C$6)*ABS(L36),ABS(L64)*IF(Costi!$B$18="Fisso",1,Costi!L$14)&gt;Costi!$C$7,ABS(L64)&gt;Costi!$C$8*$B$92),SIGN(L64),0))</f>
        <v>0</v>
      </c>
      <c r="M120" s="31" t="n">
        <f aca="false">IF(NOT(ISNUMBER(M64)),0,IF(AND(ABS(M64)&gt;IF(Costi!$B$18="Fisso",Costi!$C$5,Costi!$C$6)*ABS(M36),ABS(M64)*IF(Costi!$B$18="Fisso",1,Costi!M$14)&gt;Costi!$C$7,ABS(M64)&gt;Costi!$C$8*$B$92),SIGN(M64),0))</f>
        <v>0</v>
      </c>
      <c r="N120" s="31" t="n">
        <f aca="false">IF(NOT(ISNUMBER(N64)),0,IF(AND(ABS(N64)&gt;IF(Costi!$B$18="Fisso",Costi!$C$5,Costi!$C$6)*ABS(N36),ABS(N64)*IF(Costi!$B$18="Fisso",1,Costi!N$14)&gt;Costi!$C$7,ABS(N64)&gt;Costi!$C$8*$B$92),SIGN(N64),0))</f>
        <v>0</v>
      </c>
    </row>
    <row r="121" customFormat="false" ht="15" hidden="false" customHeight="false" outlineLevel="0" collapsed="false">
      <c r="A121" s="27" t="str">
        <f aca="false">Costi!A19&amp;""</f>
        <v>Provvigioni agenti</v>
      </c>
      <c r="C121" s="31" t="n">
        <f aca="false">IF(NOT(ISNUMBER(C65)),0,IF(AND(ABS(C65)&gt;IF(Costi!$B$19="Fisso",Costi!$C$5,Costi!$C$6)*ABS(C37),ABS(C65)*IF(Costi!$B$19="Fisso",1,Costi!C$14)&gt;Costi!$C$7,ABS(C65)&gt;Costi!$C$8*$B$93),SIGN(C65),0))</f>
        <v>0</v>
      </c>
      <c r="D121" s="31" t="n">
        <f aca="false">IF(NOT(ISNUMBER(D65)),0,IF(AND(ABS(D65)&gt;IF(Costi!$B$19="Fisso",Costi!$C$5,Costi!$C$6)*ABS(D37),ABS(D65)*IF(Costi!$B$19="Fisso",1,Costi!D$14)&gt;Costi!$C$7,ABS(D65)&gt;Costi!$C$8*$B$93),SIGN(D65),0))</f>
        <v>0</v>
      </c>
      <c r="E121" s="31" t="n">
        <f aca="false">IF(NOT(ISNUMBER(E65)),0,IF(AND(ABS(E65)&gt;IF(Costi!$B$19="Fisso",Costi!$C$5,Costi!$C$6)*ABS(E37),ABS(E65)*IF(Costi!$B$19="Fisso",1,Costi!E$14)&gt;Costi!$C$7,ABS(E65)&gt;Costi!$C$8*$B$93),SIGN(E65),0))</f>
        <v>0</v>
      </c>
      <c r="F121" s="31" t="n">
        <f aca="false">IF(NOT(ISNUMBER(F65)),0,IF(AND(ABS(F65)&gt;IF(Costi!$B$19="Fisso",Costi!$C$5,Costi!$C$6)*ABS(F37),ABS(F65)*IF(Costi!$B$19="Fisso",1,Costi!F$14)&gt;Costi!$C$7,ABS(F65)&gt;Costi!$C$8*$B$93),SIGN(F65),0))</f>
        <v>0</v>
      </c>
      <c r="G121" s="31" t="n">
        <f aca="false">IF(NOT(ISNUMBER(G65)),0,IF(AND(ABS(G65)&gt;IF(Costi!$B$19="Fisso",Costi!$C$5,Costi!$C$6)*ABS(G37),ABS(G65)*IF(Costi!$B$19="Fisso",1,Costi!G$14)&gt;Costi!$C$7,ABS(G65)&gt;Costi!$C$8*$B$93),SIGN(G65),0))</f>
        <v>0</v>
      </c>
      <c r="H121" s="31" t="n">
        <f aca="false">IF(NOT(ISNUMBER(H65)),0,IF(AND(ABS(H65)&gt;IF(Costi!$B$19="Fisso",Costi!$C$5,Costi!$C$6)*ABS(H37),ABS(H65)*IF(Costi!$B$19="Fisso",1,Costi!H$14)&gt;Costi!$C$7,ABS(H65)&gt;Costi!$C$8*$B$93),SIGN(H65),0))</f>
        <v>0</v>
      </c>
      <c r="I121" s="31" t="n">
        <f aca="false">IF(NOT(ISNUMBER(I65)),0,IF(AND(ABS(I65)&gt;IF(Costi!$B$19="Fisso",Costi!$C$5,Costi!$C$6)*ABS(I37),ABS(I65)*IF(Costi!$B$19="Fisso",1,Costi!I$14)&gt;Costi!$C$7,ABS(I65)&gt;Costi!$C$8*$B$93),SIGN(I65),0))</f>
        <v>0</v>
      </c>
      <c r="J121" s="31" t="n">
        <f aca="false">IF(NOT(ISNUMBER(J65)),0,IF(AND(ABS(J65)&gt;IF(Costi!$B$19="Fisso",Costi!$C$5,Costi!$C$6)*ABS(J37),ABS(J65)*IF(Costi!$B$19="Fisso",1,Costi!J$14)&gt;Costi!$C$7,ABS(J65)&gt;Costi!$C$8*$B$93),SIGN(J65),0))</f>
        <v>0</v>
      </c>
      <c r="K121" s="31" t="n">
        <f aca="false">IF(NOT(ISNUMBER(K65)),0,IF(AND(ABS(K65)&gt;IF(Costi!$B$19="Fisso",Costi!$C$5,Costi!$C$6)*ABS(K37),ABS(K65)*IF(Costi!$B$19="Fisso",1,Costi!K$14)&gt;Costi!$C$7,ABS(K65)&gt;Costi!$C$8*$B$93),SIGN(K65),0))</f>
        <v>0</v>
      </c>
      <c r="L121" s="31" t="n">
        <f aca="false">IF(NOT(ISNUMBER(L65)),0,IF(AND(ABS(L65)&gt;IF(Costi!$B$19="Fisso",Costi!$C$5,Costi!$C$6)*ABS(L37),ABS(L65)*IF(Costi!$B$19="Fisso",1,Costi!L$14)&gt;Costi!$C$7,ABS(L65)&gt;Costi!$C$8*$B$93),SIGN(L65),0))</f>
        <v>0</v>
      </c>
      <c r="M121" s="31" t="n">
        <f aca="false">IF(NOT(ISNUMBER(M65)),0,IF(AND(ABS(M65)&gt;IF(Costi!$B$19="Fisso",Costi!$C$5,Costi!$C$6)*ABS(M37),ABS(M65)*IF(Costi!$B$19="Fisso",1,Costi!M$14)&gt;Costi!$C$7,ABS(M65)&gt;Costi!$C$8*$B$93),SIGN(M65),0))</f>
        <v>0</v>
      </c>
      <c r="N121" s="31" t="n">
        <f aca="false">IF(NOT(ISNUMBER(N65)),0,IF(AND(ABS(N65)&gt;IF(Costi!$B$19="Fisso",Costi!$C$5,Costi!$C$6)*ABS(N37),ABS(N65)*IF(Costi!$B$19="Fisso",1,Costi!N$14)&gt;Costi!$C$7,ABS(N65)&gt;Costi!$C$8*$B$93),SIGN(N65),0))</f>
        <v>0</v>
      </c>
    </row>
    <row r="122" customFormat="false" ht="15" hidden="false" customHeight="false" outlineLevel="0" collapsed="false">
      <c r="A122" s="27" t="str">
        <f aca="false">Costi!A20&amp;""</f>
        <v>Retribuzioni</v>
      </c>
      <c r="C122" s="31" t="n">
        <f aca="false">IF(NOT(ISNUMBER(C66)),0,IF(AND(ABS(C66)&gt;IF(Costi!$B$20="Fisso",Costi!$C$5,Costi!$C$6)*ABS(C38),ABS(C66)*IF(Costi!$B$20="Fisso",1,Costi!C$14)&gt;Costi!$C$7,ABS(C66)&gt;Costi!$C$8*$B$94),SIGN(C66),0))</f>
        <v>0</v>
      </c>
      <c r="D122" s="31" t="n">
        <f aca="false">IF(NOT(ISNUMBER(D66)),0,IF(AND(ABS(D66)&gt;IF(Costi!$B$20="Fisso",Costi!$C$5,Costi!$C$6)*ABS(D38),ABS(D66)*IF(Costi!$B$20="Fisso",1,Costi!D$14)&gt;Costi!$C$7,ABS(D66)&gt;Costi!$C$8*$B$94),SIGN(D66),0))</f>
        <v>0</v>
      </c>
      <c r="E122" s="31" t="n">
        <f aca="false">IF(NOT(ISNUMBER(E66)),0,IF(AND(ABS(E66)&gt;IF(Costi!$B$20="Fisso",Costi!$C$5,Costi!$C$6)*ABS(E38),ABS(E66)*IF(Costi!$B$20="Fisso",1,Costi!E$14)&gt;Costi!$C$7,ABS(E66)&gt;Costi!$C$8*$B$94),SIGN(E66),0))</f>
        <v>0</v>
      </c>
      <c r="F122" s="31" t="n">
        <f aca="false">IF(NOT(ISNUMBER(F66)),0,IF(AND(ABS(F66)&gt;IF(Costi!$B$20="Fisso",Costi!$C$5,Costi!$C$6)*ABS(F38),ABS(F66)*IF(Costi!$B$20="Fisso",1,Costi!F$14)&gt;Costi!$C$7,ABS(F66)&gt;Costi!$C$8*$B$94),SIGN(F66),0))</f>
        <v>0</v>
      </c>
      <c r="G122" s="31" t="n">
        <f aca="false">IF(NOT(ISNUMBER(G66)),0,IF(AND(ABS(G66)&gt;IF(Costi!$B$20="Fisso",Costi!$C$5,Costi!$C$6)*ABS(G38),ABS(G66)*IF(Costi!$B$20="Fisso",1,Costi!G$14)&gt;Costi!$C$7,ABS(G66)&gt;Costi!$C$8*$B$94),SIGN(G66),0))</f>
        <v>0</v>
      </c>
      <c r="H122" s="31" t="n">
        <f aca="false">IF(NOT(ISNUMBER(H66)),0,IF(AND(ABS(H66)&gt;IF(Costi!$B$20="Fisso",Costi!$C$5,Costi!$C$6)*ABS(H38),ABS(H66)*IF(Costi!$B$20="Fisso",1,Costi!H$14)&gt;Costi!$C$7,ABS(H66)&gt;Costi!$C$8*$B$94),SIGN(H66),0))</f>
        <v>0</v>
      </c>
      <c r="I122" s="31" t="n">
        <f aca="false">IF(NOT(ISNUMBER(I66)),0,IF(AND(ABS(I66)&gt;IF(Costi!$B$20="Fisso",Costi!$C$5,Costi!$C$6)*ABS(I38),ABS(I66)*IF(Costi!$B$20="Fisso",1,Costi!I$14)&gt;Costi!$C$7,ABS(I66)&gt;Costi!$C$8*$B$94),SIGN(I66),0))</f>
        <v>0</v>
      </c>
      <c r="J122" s="31" t="n">
        <f aca="false">IF(NOT(ISNUMBER(J66)),0,IF(AND(ABS(J66)&gt;IF(Costi!$B$20="Fisso",Costi!$C$5,Costi!$C$6)*ABS(J38),ABS(J66)*IF(Costi!$B$20="Fisso",1,Costi!J$14)&gt;Costi!$C$7,ABS(J66)&gt;Costi!$C$8*$B$94),SIGN(J66),0))</f>
        <v>0</v>
      </c>
      <c r="K122" s="31" t="n">
        <f aca="false">IF(NOT(ISNUMBER(K66)),0,IF(AND(ABS(K66)&gt;IF(Costi!$B$20="Fisso",Costi!$C$5,Costi!$C$6)*ABS(K38),ABS(K66)*IF(Costi!$B$20="Fisso",1,Costi!K$14)&gt;Costi!$C$7,ABS(K66)&gt;Costi!$C$8*$B$94),SIGN(K66),0))</f>
        <v>0</v>
      </c>
      <c r="L122" s="31" t="n">
        <f aca="false">IF(NOT(ISNUMBER(L66)),0,IF(AND(ABS(L66)&gt;IF(Costi!$B$20="Fisso",Costi!$C$5,Costi!$C$6)*ABS(L38),ABS(L66)*IF(Costi!$B$20="Fisso",1,Costi!L$14)&gt;Costi!$C$7,ABS(L66)&gt;Costi!$C$8*$B$94),SIGN(L66),0))</f>
        <v>0</v>
      </c>
      <c r="M122" s="31" t="n">
        <f aca="false">IF(NOT(ISNUMBER(M66)),0,IF(AND(ABS(M66)&gt;IF(Costi!$B$20="Fisso",Costi!$C$5,Costi!$C$6)*ABS(M38),ABS(M66)*IF(Costi!$B$20="Fisso",1,Costi!M$14)&gt;Costi!$C$7,ABS(M66)&gt;Costi!$C$8*$B$94),SIGN(M66),0))</f>
        <v>0</v>
      </c>
      <c r="N122" s="31" t="n">
        <f aca="false">IF(NOT(ISNUMBER(N66)),0,IF(AND(ABS(N66)&gt;IF(Costi!$B$20="Fisso",Costi!$C$5,Costi!$C$6)*ABS(N38),ABS(N66)*IF(Costi!$B$20="Fisso",1,Costi!N$14)&gt;Costi!$C$7,ABS(N66)&gt;Costi!$C$8*$B$94),SIGN(N66),0))</f>
        <v>1</v>
      </c>
    </row>
    <row r="123" customFormat="false" ht="15" hidden="false" customHeight="false" outlineLevel="0" collapsed="false">
      <c r="A123" s="27" t="str">
        <f aca="false">Costi!A21&amp;""</f>
        <v>Contributi</v>
      </c>
      <c r="C123" s="31" t="n">
        <f aca="false">IF(NOT(ISNUMBER(C67)),0,IF(AND(ABS(C67)&gt;IF(Costi!$B$21="Fisso",Costi!$C$5,Costi!$C$6)*ABS(C39),ABS(C67)*IF(Costi!$B$21="Fisso",1,Costi!C$14)&gt;Costi!$C$7,ABS(C67)&gt;Costi!$C$8*$B$95),SIGN(C67),0))</f>
        <v>0</v>
      </c>
      <c r="D123" s="31" t="n">
        <f aca="false">IF(NOT(ISNUMBER(D67)),0,IF(AND(ABS(D67)&gt;IF(Costi!$B$21="Fisso",Costi!$C$5,Costi!$C$6)*ABS(D39),ABS(D67)*IF(Costi!$B$21="Fisso",1,Costi!D$14)&gt;Costi!$C$7,ABS(D67)&gt;Costi!$C$8*$B$95),SIGN(D67),0))</f>
        <v>0</v>
      </c>
      <c r="E123" s="31" t="n">
        <f aca="false">IF(NOT(ISNUMBER(E67)),0,IF(AND(ABS(E67)&gt;IF(Costi!$B$21="Fisso",Costi!$C$5,Costi!$C$6)*ABS(E39),ABS(E67)*IF(Costi!$B$21="Fisso",1,Costi!E$14)&gt;Costi!$C$7,ABS(E67)&gt;Costi!$C$8*$B$95),SIGN(E67),0))</f>
        <v>0</v>
      </c>
      <c r="F123" s="31" t="n">
        <f aca="false">IF(NOT(ISNUMBER(F67)),0,IF(AND(ABS(F67)&gt;IF(Costi!$B$21="Fisso",Costi!$C$5,Costi!$C$6)*ABS(F39),ABS(F67)*IF(Costi!$B$21="Fisso",1,Costi!F$14)&gt;Costi!$C$7,ABS(F67)&gt;Costi!$C$8*$B$95),SIGN(F67),0))</f>
        <v>0</v>
      </c>
      <c r="G123" s="31" t="n">
        <f aca="false">IF(NOT(ISNUMBER(G67)),0,IF(AND(ABS(G67)&gt;IF(Costi!$B$21="Fisso",Costi!$C$5,Costi!$C$6)*ABS(G39),ABS(G67)*IF(Costi!$B$21="Fisso",1,Costi!G$14)&gt;Costi!$C$7,ABS(G67)&gt;Costi!$C$8*$B$95),SIGN(G67),0))</f>
        <v>0</v>
      </c>
      <c r="H123" s="31" t="n">
        <f aca="false">IF(NOT(ISNUMBER(H67)),0,IF(AND(ABS(H67)&gt;IF(Costi!$B$21="Fisso",Costi!$C$5,Costi!$C$6)*ABS(H39),ABS(H67)*IF(Costi!$B$21="Fisso",1,Costi!H$14)&gt;Costi!$C$7,ABS(H67)&gt;Costi!$C$8*$B$95),SIGN(H67),0))</f>
        <v>0</v>
      </c>
      <c r="I123" s="31" t="n">
        <f aca="false">IF(NOT(ISNUMBER(I67)),0,IF(AND(ABS(I67)&gt;IF(Costi!$B$21="Fisso",Costi!$C$5,Costi!$C$6)*ABS(I39),ABS(I67)*IF(Costi!$B$21="Fisso",1,Costi!I$14)&gt;Costi!$C$7,ABS(I67)&gt;Costi!$C$8*$B$95),SIGN(I67),0))</f>
        <v>0</v>
      </c>
      <c r="J123" s="31" t="n">
        <f aca="false">IF(NOT(ISNUMBER(J67)),0,IF(AND(ABS(J67)&gt;IF(Costi!$B$21="Fisso",Costi!$C$5,Costi!$C$6)*ABS(J39),ABS(J67)*IF(Costi!$B$21="Fisso",1,Costi!J$14)&gt;Costi!$C$7,ABS(J67)&gt;Costi!$C$8*$B$95),SIGN(J67),0))</f>
        <v>0</v>
      </c>
      <c r="K123" s="31" t="n">
        <f aca="false">IF(NOT(ISNUMBER(K67)),0,IF(AND(ABS(K67)&gt;IF(Costi!$B$21="Fisso",Costi!$C$5,Costi!$C$6)*ABS(K39),ABS(K67)*IF(Costi!$B$21="Fisso",1,Costi!K$14)&gt;Costi!$C$7,ABS(K67)&gt;Costi!$C$8*$B$95),SIGN(K67),0))</f>
        <v>0</v>
      </c>
      <c r="L123" s="31" t="n">
        <f aca="false">IF(NOT(ISNUMBER(L67)),0,IF(AND(ABS(L67)&gt;IF(Costi!$B$21="Fisso",Costi!$C$5,Costi!$C$6)*ABS(L39),ABS(L67)*IF(Costi!$B$21="Fisso",1,Costi!L$14)&gt;Costi!$C$7,ABS(L67)&gt;Costi!$C$8*$B$95),SIGN(L67),0))</f>
        <v>0</v>
      </c>
      <c r="M123" s="31" t="n">
        <f aca="false">IF(NOT(ISNUMBER(M67)),0,IF(AND(ABS(M67)&gt;IF(Costi!$B$21="Fisso",Costi!$C$5,Costi!$C$6)*ABS(M39),ABS(M67)*IF(Costi!$B$21="Fisso",1,Costi!M$14)&gt;Costi!$C$7,ABS(M67)&gt;Costi!$C$8*$B$95),SIGN(M67),0))</f>
        <v>0</v>
      </c>
      <c r="N123" s="31" t="n">
        <f aca="false">IF(NOT(ISNUMBER(N67)),0,IF(AND(ABS(N67)&gt;IF(Costi!$B$21="Fisso",Costi!$C$5,Costi!$C$6)*ABS(N39),ABS(N67)*IF(Costi!$B$21="Fisso",1,Costi!N$14)&gt;Costi!$C$7,ABS(N67)&gt;Costi!$C$8*$B$95),SIGN(N67),0))</f>
        <v>0</v>
      </c>
    </row>
    <row r="124" customFormat="false" ht="15" hidden="false" customHeight="false" outlineLevel="0" collapsed="false">
      <c r="A124" s="27" t="str">
        <f aca="false">Costi!A22&amp;""</f>
        <v>Affitti (pagati a bimestre)</v>
      </c>
      <c r="C124" s="31" t="n">
        <f aca="false">IF(NOT(ISNUMBER(C68)),0,IF(AND(ABS(C68)&gt;IF(Costi!$B$22="Fisso",Costi!$C$5,Costi!$C$6)*ABS(C40),ABS(C68)*IF(Costi!$B$22="Fisso",1,Costi!C$14)&gt;Costi!$C$7,ABS(C68)&gt;Costi!$C$8*$B$96),SIGN(C68),0))</f>
        <v>0</v>
      </c>
      <c r="D124" s="31" t="n">
        <f aca="false">IF(NOT(ISNUMBER(D68)),0,IF(AND(ABS(D68)&gt;IF(Costi!$B$22="Fisso",Costi!$C$5,Costi!$C$6)*ABS(D40),ABS(D68)*IF(Costi!$B$22="Fisso",1,Costi!D$14)&gt;Costi!$C$7,ABS(D68)&gt;Costi!$C$8*$B$96),SIGN(D68),0))</f>
        <v>0</v>
      </c>
      <c r="E124" s="31" t="n">
        <f aca="false">IF(NOT(ISNUMBER(E68)),0,IF(AND(ABS(E68)&gt;IF(Costi!$B$22="Fisso",Costi!$C$5,Costi!$C$6)*ABS(E40),ABS(E68)*IF(Costi!$B$22="Fisso",1,Costi!E$14)&gt;Costi!$C$7,ABS(E68)&gt;Costi!$C$8*$B$96),SIGN(E68),0))</f>
        <v>0</v>
      </c>
      <c r="F124" s="31" t="n">
        <f aca="false">IF(NOT(ISNUMBER(F68)),0,IF(AND(ABS(F68)&gt;IF(Costi!$B$22="Fisso",Costi!$C$5,Costi!$C$6)*ABS(F40),ABS(F68)*IF(Costi!$B$22="Fisso",1,Costi!F$14)&gt;Costi!$C$7,ABS(F68)&gt;Costi!$C$8*$B$96),SIGN(F68),0))</f>
        <v>0</v>
      </c>
      <c r="G124" s="31" t="n">
        <f aca="false">IF(NOT(ISNUMBER(G68)),0,IF(AND(ABS(G68)&gt;IF(Costi!$B$22="Fisso",Costi!$C$5,Costi!$C$6)*ABS(G40),ABS(G68)*IF(Costi!$B$22="Fisso",1,Costi!G$14)&gt;Costi!$C$7,ABS(G68)&gt;Costi!$C$8*$B$96),SIGN(G68),0))</f>
        <v>0</v>
      </c>
      <c r="H124" s="31" t="n">
        <f aca="false">IF(NOT(ISNUMBER(H68)),0,IF(AND(ABS(H68)&gt;IF(Costi!$B$22="Fisso",Costi!$C$5,Costi!$C$6)*ABS(H40),ABS(H68)*IF(Costi!$B$22="Fisso",1,Costi!H$14)&gt;Costi!$C$7,ABS(H68)&gt;Costi!$C$8*$B$96),SIGN(H68),0))</f>
        <v>0</v>
      </c>
      <c r="I124" s="31" t="n">
        <f aca="false">IF(NOT(ISNUMBER(I68)),0,IF(AND(ABS(I68)&gt;IF(Costi!$B$22="Fisso",Costi!$C$5,Costi!$C$6)*ABS(I40),ABS(I68)*IF(Costi!$B$22="Fisso",1,Costi!I$14)&gt;Costi!$C$7,ABS(I68)&gt;Costi!$C$8*$B$96),SIGN(I68),0))</f>
        <v>0</v>
      </c>
      <c r="J124" s="31" t="n">
        <f aca="false">IF(NOT(ISNUMBER(J68)),0,IF(AND(ABS(J68)&gt;IF(Costi!$B$22="Fisso",Costi!$C$5,Costi!$C$6)*ABS(J40),ABS(J68)*IF(Costi!$B$22="Fisso",1,Costi!J$14)&gt;Costi!$C$7,ABS(J68)&gt;Costi!$C$8*$B$96),SIGN(J68),0))</f>
        <v>0</v>
      </c>
      <c r="K124" s="31" t="n">
        <f aca="false">IF(NOT(ISNUMBER(K68)),0,IF(AND(ABS(K68)&gt;IF(Costi!$B$22="Fisso",Costi!$C$5,Costi!$C$6)*ABS(K40),ABS(K68)*IF(Costi!$B$22="Fisso",1,Costi!K$14)&gt;Costi!$C$7,ABS(K68)&gt;Costi!$C$8*$B$96),SIGN(K68),0))</f>
        <v>0</v>
      </c>
      <c r="L124" s="31" t="n">
        <f aca="false">IF(NOT(ISNUMBER(L68)),0,IF(AND(ABS(L68)&gt;IF(Costi!$B$22="Fisso",Costi!$C$5,Costi!$C$6)*ABS(L40),ABS(L68)*IF(Costi!$B$22="Fisso",1,Costi!L$14)&gt;Costi!$C$7,ABS(L68)&gt;Costi!$C$8*$B$96),SIGN(L68),0))</f>
        <v>0</v>
      </c>
      <c r="M124" s="31" t="n">
        <f aca="false">IF(NOT(ISNUMBER(M68)),0,IF(AND(ABS(M68)&gt;IF(Costi!$B$22="Fisso",Costi!$C$5,Costi!$C$6)*ABS(M40),ABS(M68)*IF(Costi!$B$22="Fisso",1,Costi!M$14)&gt;Costi!$C$7,ABS(M68)&gt;Costi!$C$8*$B$96),SIGN(M68),0))</f>
        <v>0</v>
      </c>
      <c r="N124" s="31" t="n">
        <f aca="false">IF(NOT(ISNUMBER(N68)),0,IF(AND(ABS(N68)&gt;IF(Costi!$B$22="Fisso",Costi!$C$5,Costi!$C$6)*ABS(N40),ABS(N68)*IF(Costi!$B$22="Fisso",1,Costi!N$14)&gt;Costi!$C$7,ABS(N68)&gt;Costi!$C$8*$B$96),SIGN(N68),0))</f>
        <v>0</v>
      </c>
    </row>
    <row r="125" customFormat="false" ht="15" hidden="false" customHeight="false" outlineLevel="0" collapsed="false">
      <c r="A125" s="27" t="str">
        <f aca="false">Costi!A23&amp;""</f>
        <v>Energia</v>
      </c>
      <c r="C125" s="31" t="n">
        <f aca="false">IF(NOT(ISNUMBER(C69)),0,IF(AND(ABS(C69)&gt;IF(Costi!$B$23="Fisso",Costi!$C$5,Costi!$C$6)*ABS(C41),ABS(C69)*IF(Costi!$B$23="Fisso",1,Costi!C$14)&gt;Costi!$C$7,ABS(C69)&gt;Costi!$C$8*$B$97),SIGN(C69),0))</f>
        <v>0</v>
      </c>
      <c r="D125" s="31" t="n">
        <f aca="false">IF(NOT(ISNUMBER(D69)),0,IF(AND(ABS(D69)&gt;IF(Costi!$B$23="Fisso",Costi!$C$5,Costi!$C$6)*ABS(D41),ABS(D69)*IF(Costi!$B$23="Fisso",1,Costi!D$14)&gt;Costi!$C$7,ABS(D69)&gt;Costi!$C$8*$B$97),SIGN(D69),0))</f>
        <v>0</v>
      </c>
      <c r="E125" s="31" t="n">
        <f aca="false">IF(NOT(ISNUMBER(E69)),0,IF(AND(ABS(E69)&gt;IF(Costi!$B$23="Fisso",Costi!$C$5,Costi!$C$6)*ABS(E41),ABS(E69)*IF(Costi!$B$23="Fisso",1,Costi!E$14)&gt;Costi!$C$7,ABS(E69)&gt;Costi!$C$8*$B$97),SIGN(E69),0))</f>
        <v>0</v>
      </c>
      <c r="F125" s="31" t="n">
        <f aca="false">IF(NOT(ISNUMBER(F69)),0,IF(AND(ABS(F69)&gt;IF(Costi!$B$23="Fisso",Costi!$C$5,Costi!$C$6)*ABS(F41),ABS(F69)*IF(Costi!$B$23="Fisso",1,Costi!F$14)&gt;Costi!$C$7,ABS(F69)&gt;Costi!$C$8*$B$97),SIGN(F69),0))</f>
        <v>0</v>
      </c>
      <c r="G125" s="31" t="n">
        <f aca="false">IF(NOT(ISNUMBER(G69)),0,IF(AND(ABS(G69)&gt;IF(Costi!$B$23="Fisso",Costi!$C$5,Costi!$C$6)*ABS(G41),ABS(G69)*IF(Costi!$B$23="Fisso",1,Costi!G$14)&gt;Costi!$C$7,ABS(G69)&gt;Costi!$C$8*$B$97),SIGN(G69),0))</f>
        <v>0</v>
      </c>
      <c r="H125" s="31" t="n">
        <f aca="false">IF(NOT(ISNUMBER(H69)),0,IF(AND(ABS(H69)&gt;IF(Costi!$B$23="Fisso",Costi!$C$5,Costi!$C$6)*ABS(H41),ABS(H69)*IF(Costi!$B$23="Fisso",1,Costi!H$14)&gt;Costi!$C$7,ABS(H69)&gt;Costi!$C$8*$B$97),SIGN(H69),0))</f>
        <v>0</v>
      </c>
      <c r="I125" s="31" t="n">
        <f aca="false">IF(NOT(ISNUMBER(I69)),0,IF(AND(ABS(I69)&gt;IF(Costi!$B$23="Fisso",Costi!$C$5,Costi!$C$6)*ABS(I41),ABS(I69)*IF(Costi!$B$23="Fisso",1,Costi!I$14)&gt;Costi!$C$7,ABS(I69)&gt;Costi!$C$8*$B$97),SIGN(I69),0))</f>
        <v>0</v>
      </c>
      <c r="J125" s="31" t="n">
        <f aca="false">IF(NOT(ISNUMBER(J69)),0,IF(AND(ABS(J69)&gt;IF(Costi!$B$23="Fisso",Costi!$C$5,Costi!$C$6)*ABS(J41),ABS(J69)*IF(Costi!$B$23="Fisso",1,Costi!J$14)&gt;Costi!$C$7,ABS(J69)&gt;Costi!$C$8*$B$97),SIGN(J69),0))</f>
        <v>1</v>
      </c>
      <c r="K125" s="31" t="n">
        <f aca="false">IF(NOT(ISNUMBER(K69)),0,IF(AND(ABS(K69)&gt;IF(Costi!$B$23="Fisso",Costi!$C$5,Costi!$C$6)*ABS(K41),ABS(K69)*IF(Costi!$B$23="Fisso",1,Costi!K$14)&gt;Costi!$C$7,ABS(K69)&gt;Costi!$C$8*$B$97),SIGN(K69),0))</f>
        <v>0</v>
      </c>
      <c r="L125" s="31" t="n">
        <f aca="false">IF(NOT(ISNUMBER(L69)),0,IF(AND(ABS(L69)&gt;IF(Costi!$B$23="Fisso",Costi!$C$5,Costi!$C$6)*ABS(L41),ABS(L69)*IF(Costi!$B$23="Fisso",1,Costi!L$14)&gt;Costi!$C$7,ABS(L69)&gt;Costi!$C$8*$B$97),SIGN(L69),0))</f>
        <v>0</v>
      </c>
      <c r="M125" s="31" t="n">
        <f aca="false">IF(NOT(ISNUMBER(M69)),0,IF(AND(ABS(M69)&gt;IF(Costi!$B$23="Fisso",Costi!$C$5,Costi!$C$6)*ABS(M41),ABS(M69)*IF(Costi!$B$23="Fisso",1,Costi!M$14)&gt;Costi!$C$7,ABS(M69)&gt;Costi!$C$8*$B$97),SIGN(M69),0))</f>
        <v>0</v>
      </c>
      <c r="N125" s="31" t="n">
        <f aca="false">IF(NOT(ISNUMBER(N69)),0,IF(AND(ABS(N69)&gt;IF(Costi!$B$23="Fisso",Costi!$C$5,Costi!$C$6)*ABS(N41),ABS(N69)*IF(Costi!$B$23="Fisso",1,Costi!N$14)&gt;Costi!$C$7,ABS(N69)&gt;Costi!$C$8*$B$97),SIGN(N69),0))</f>
        <v>0</v>
      </c>
    </row>
    <row r="126" customFormat="false" ht="15" hidden="false" customHeight="false" outlineLevel="0" collapsed="false">
      <c r="A126" s="27" t="str">
        <f aca="false">Costi!A24&amp;""</f>
        <v>Manutenzioni</v>
      </c>
      <c r="C126" s="31" t="n">
        <f aca="false">IF(NOT(ISNUMBER(C70)),0,IF(AND(ABS(C70)&gt;IF(Costi!$B$24="Fisso",Costi!$C$5,Costi!$C$6)*ABS(C42),ABS(C70)*IF(Costi!$B$24="Fisso",1,Costi!C$14)&gt;Costi!$C$7,ABS(C70)&gt;Costi!$C$8*$B$98),SIGN(C70),0))</f>
        <v>0</v>
      </c>
      <c r="D126" s="31" t="n">
        <f aca="false">IF(NOT(ISNUMBER(D70)),0,IF(AND(ABS(D70)&gt;IF(Costi!$B$24="Fisso",Costi!$C$5,Costi!$C$6)*ABS(D42),ABS(D70)*IF(Costi!$B$24="Fisso",1,Costi!D$14)&gt;Costi!$C$7,ABS(D70)&gt;Costi!$C$8*$B$98),SIGN(D70),0))</f>
        <v>0</v>
      </c>
      <c r="E126" s="31" t="n">
        <f aca="false">IF(NOT(ISNUMBER(E70)),0,IF(AND(ABS(E70)&gt;IF(Costi!$B$24="Fisso",Costi!$C$5,Costi!$C$6)*ABS(E42),ABS(E70)*IF(Costi!$B$24="Fisso",1,Costi!E$14)&gt;Costi!$C$7,ABS(E70)&gt;Costi!$C$8*$B$98),SIGN(E70),0))</f>
        <v>-1</v>
      </c>
      <c r="F126" s="31" t="n">
        <f aca="false">IF(NOT(ISNUMBER(F70)),0,IF(AND(ABS(F70)&gt;IF(Costi!$B$24="Fisso",Costi!$C$5,Costi!$C$6)*ABS(F42),ABS(F70)*IF(Costi!$B$24="Fisso",1,Costi!F$14)&gt;Costi!$C$7,ABS(F70)&gt;Costi!$C$8*$B$98),SIGN(F70),0))</f>
        <v>1</v>
      </c>
      <c r="G126" s="31" t="n">
        <f aca="false">IF(NOT(ISNUMBER(G70)),0,IF(AND(ABS(G70)&gt;IF(Costi!$B$24="Fisso",Costi!$C$5,Costi!$C$6)*ABS(G42),ABS(G70)*IF(Costi!$B$24="Fisso",1,Costi!G$14)&gt;Costi!$C$7,ABS(G70)&gt;Costi!$C$8*$B$98),SIGN(G70),0))</f>
        <v>0</v>
      </c>
      <c r="H126" s="31" t="n">
        <f aca="false">IF(NOT(ISNUMBER(H70)),0,IF(AND(ABS(H70)&gt;IF(Costi!$B$24="Fisso",Costi!$C$5,Costi!$C$6)*ABS(H42),ABS(H70)*IF(Costi!$B$24="Fisso",1,Costi!H$14)&gt;Costi!$C$7,ABS(H70)&gt;Costi!$C$8*$B$98),SIGN(H70),0))</f>
        <v>0</v>
      </c>
      <c r="I126" s="31" t="n">
        <f aca="false">IF(NOT(ISNUMBER(I70)),0,IF(AND(ABS(I70)&gt;IF(Costi!$B$24="Fisso",Costi!$C$5,Costi!$C$6)*ABS(I42),ABS(I70)*IF(Costi!$B$24="Fisso",1,Costi!I$14)&gt;Costi!$C$7,ABS(I70)&gt;Costi!$C$8*$B$98),SIGN(I70),0))</f>
        <v>0</v>
      </c>
      <c r="J126" s="31" t="n">
        <f aca="false">IF(NOT(ISNUMBER(J70)),0,IF(AND(ABS(J70)&gt;IF(Costi!$B$24="Fisso",Costi!$C$5,Costi!$C$6)*ABS(J42),ABS(J70)*IF(Costi!$B$24="Fisso",1,Costi!J$14)&gt;Costi!$C$7,ABS(J70)&gt;Costi!$C$8*$B$98),SIGN(J70),0))</f>
        <v>0</v>
      </c>
      <c r="K126" s="31" t="n">
        <f aca="false">IF(NOT(ISNUMBER(K70)),0,IF(AND(ABS(K70)&gt;IF(Costi!$B$24="Fisso",Costi!$C$5,Costi!$C$6)*ABS(K42),ABS(K70)*IF(Costi!$B$24="Fisso",1,Costi!K$14)&gt;Costi!$C$7,ABS(K70)&gt;Costi!$C$8*$B$98),SIGN(K70),0))</f>
        <v>0</v>
      </c>
      <c r="L126" s="31" t="n">
        <f aca="false">IF(NOT(ISNUMBER(L70)),0,IF(AND(ABS(L70)&gt;IF(Costi!$B$24="Fisso",Costi!$C$5,Costi!$C$6)*ABS(L42),ABS(L70)*IF(Costi!$B$24="Fisso",1,Costi!L$14)&gt;Costi!$C$7,ABS(L70)&gt;Costi!$C$8*$B$98),SIGN(L70),0))</f>
        <v>0</v>
      </c>
      <c r="M126" s="31" t="n">
        <f aca="false">IF(NOT(ISNUMBER(M70)),0,IF(AND(ABS(M70)&gt;IF(Costi!$B$24="Fisso",Costi!$C$5,Costi!$C$6)*ABS(M42),ABS(M70)*IF(Costi!$B$24="Fisso",1,Costi!M$14)&gt;Costi!$C$7,ABS(M70)&gt;Costi!$C$8*$B$98),SIGN(M70),0))</f>
        <v>0</v>
      </c>
      <c r="N126" s="31" t="n">
        <f aca="false">IF(NOT(ISNUMBER(N70)),0,IF(AND(ABS(N70)&gt;IF(Costi!$B$24="Fisso",Costi!$C$5,Costi!$C$6)*ABS(N42),ABS(N70)*IF(Costi!$B$24="Fisso",1,Costi!N$14)&gt;Costi!$C$7,ABS(N70)&gt;Costi!$C$8*$B$98),SIGN(N70),0))</f>
        <v>0</v>
      </c>
    </row>
    <row r="127" customFormat="false" ht="15" hidden="false" customHeight="false" outlineLevel="0" collapsed="false">
      <c r="A127" s="27" t="str">
        <f aca="false">Costi!A25&amp;""</f>
        <v>Consulenze amministrative</v>
      </c>
      <c r="C127" s="31" t="n">
        <f aca="false">IF(NOT(ISNUMBER(C71)),0,IF(AND(ABS(C71)&gt;IF(Costi!$B$25="Fisso",Costi!$C$5,Costi!$C$6)*ABS(C43),ABS(C71)*IF(Costi!$B$25="Fisso",1,Costi!C$14)&gt;Costi!$C$7,ABS(C71)&gt;Costi!$C$8*$B$99),SIGN(C71),0))</f>
        <v>0</v>
      </c>
      <c r="D127" s="31" t="n">
        <f aca="false">IF(NOT(ISNUMBER(D71)),0,IF(AND(ABS(D71)&gt;IF(Costi!$B$25="Fisso",Costi!$C$5,Costi!$C$6)*ABS(D43),ABS(D71)*IF(Costi!$B$25="Fisso",1,Costi!D$14)&gt;Costi!$C$7,ABS(D71)&gt;Costi!$C$8*$B$99),SIGN(D71),0))</f>
        <v>0</v>
      </c>
      <c r="E127" s="31" t="n">
        <f aca="false">IF(NOT(ISNUMBER(E71)),0,IF(AND(ABS(E71)&gt;IF(Costi!$B$25="Fisso",Costi!$C$5,Costi!$C$6)*ABS(E43),ABS(E71)*IF(Costi!$B$25="Fisso",1,Costi!E$14)&gt;Costi!$C$7,ABS(E71)&gt;Costi!$C$8*$B$99),SIGN(E71),0))</f>
        <v>0</v>
      </c>
      <c r="F127" s="31" t="n">
        <f aca="false">IF(NOT(ISNUMBER(F71)),0,IF(AND(ABS(F71)&gt;IF(Costi!$B$25="Fisso",Costi!$C$5,Costi!$C$6)*ABS(F43),ABS(F71)*IF(Costi!$B$25="Fisso",1,Costi!F$14)&gt;Costi!$C$7,ABS(F71)&gt;Costi!$C$8*$B$99),SIGN(F71),0))</f>
        <v>0</v>
      </c>
      <c r="G127" s="31" t="n">
        <f aca="false">IF(NOT(ISNUMBER(G71)),0,IF(AND(ABS(G71)&gt;IF(Costi!$B$25="Fisso",Costi!$C$5,Costi!$C$6)*ABS(G43),ABS(G71)*IF(Costi!$B$25="Fisso",1,Costi!G$14)&gt;Costi!$C$7,ABS(G71)&gt;Costi!$C$8*$B$99),SIGN(G71),0))</f>
        <v>0</v>
      </c>
      <c r="H127" s="31" t="n">
        <f aca="false">IF(NOT(ISNUMBER(H71)),0,IF(AND(ABS(H71)&gt;IF(Costi!$B$25="Fisso",Costi!$C$5,Costi!$C$6)*ABS(H43),ABS(H71)*IF(Costi!$B$25="Fisso",1,Costi!H$14)&gt;Costi!$C$7,ABS(H71)&gt;Costi!$C$8*$B$99),SIGN(H71),0))</f>
        <v>0</v>
      </c>
      <c r="I127" s="31" t="n">
        <f aca="false">IF(NOT(ISNUMBER(I71)),0,IF(AND(ABS(I71)&gt;IF(Costi!$B$25="Fisso",Costi!$C$5,Costi!$C$6)*ABS(I43),ABS(I71)*IF(Costi!$B$25="Fisso",1,Costi!I$14)&gt;Costi!$C$7,ABS(I71)&gt;Costi!$C$8*$B$99),SIGN(I71),0))</f>
        <v>-1</v>
      </c>
      <c r="J127" s="31" t="n">
        <f aca="false">IF(NOT(ISNUMBER(J71)),0,IF(AND(ABS(J71)&gt;IF(Costi!$B$25="Fisso",Costi!$C$5,Costi!$C$6)*ABS(J43),ABS(J71)*IF(Costi!$B$25="Fisso",1,Costi!J$14)&gt;Costi!$C$7,ABS(J71)&gt;Costi!$C$8*$B$99),SIGN(J71),0))</f>
        <v>0</v>
      </c>
      <c r="K127" s="31" t="n">
        <f aca="false">IF(NOT(ISNUMBER(K71)),0,IF(AND(ABS(K71)&gt;IF(Costi!$B$25="Fisso",Costi!$C$5,Costi!$C$6)*ABS(K43),ABS(K71)*IF(Costi!$B$25="Fisso",1,Costi!K$14)&gt;Costi!$C$7,ABS(K71)&gt;Costi!$C$8*$B$99),SIGN(K71),0))</f>
        <v>0</v>
      </c>
      <c r="L127" s="31" t="n">
        <f aca="false">IF(NOT(ISNUMBER(L71)),0,IF(AND(ABS(L71)&gt;IF(Costi!$B$25="Fisso",Costi!$C$5,Costi!$C$6)*ABS(L43),ABS(L71)*IF(Costi!$B$25="Fisso",1,Costi!L$14)&gt;Costi!$C$7,ABS(L71)&gt;Costi!$C$8*$B$99),SIGN(L71),0))</f>
        <v>0</v>
      </c>
      <c r="M127" s="31" t="n">
        <f aca="false">IF(NOT(ISNUMBER(M71)),0,IF(AND(ABS(M71)&gt;IF(Costi!$B$25="Fisso",Costi!$C$5,Costi!$C$6)*ABS(M43),ABS(M71)*IF(Costi!$B$25="Fisso",1,Costi!M$14)&gt;Costi!$C$7,ABS(M71)&gt;Costi!$C$8*$B$99),SIGN(M71),0))</f>
        <v>0</v>
      </c>
      <c r="N127" s="31" t="n">
        <f aca="false">IF(NOT(ISNUMBER(N71)),0,IF(AND(ABS(N71)&gt;IF(Costi!$B$25="Fisso",Costi!$C$5,Costi!$C$6)*ABS(N43),ABS(N71)*IF(Costi!$B$25="Fisso",1,Costi!N$14)&gt;Costi!$C$7,ABS(N71)&gt;Costi!$C$8*$B$99),SIGN(N71),0))</f>
        <v>0</v>
      </c>
    </row>
    <row r="128" customFormat="false" ht="15" hidden="false" customHeight="false" outlineLevel="0" collapsed="false">
      <c r="A128" s="27" t="str">
        <f aca="false">Costi!A26&amp;""</f>
        <v>Software e canoni</v>
      </c>
      <c r="C128" s="31" t="n">
        <f aca="false">IF(NOT(ISNUMBER(C72)),0,IF(AND(ABS(C72)&gt;IF(Costi!$B$26="Fisso",Costi!$C$5,Costi!$C$6)*ABS(C44),ABS(C72)*IF(Costi!$B$26="Fisso",1,Costi!C$14)&gt;Costi!$C$7,ABS(C72)&gt;Costi!$C$8*$B$100),SIGN(C72),0))</f>
        <v>0</v>
      </c>
      <c r="D128" s="31" t="n">
        <f aca="false">IF(NOT(ISNUMBER(D72)),0,IF(AND(ABS(D72)&gt;IF(Costi!$B$26="Fisso",Costi!$C$5,Costi!$C$6)*ABS(D44),ABS(D72)*IF(Costi!$B$26="Fisso",1,Costi!D$14)&gt;Costi!$C$7,ABS(D72)&gt;Costi!$C$8*$B$100),SIGN(D72),0))</f>
        <v>0</v>
      </c>
      <c r="E128" s="31" t="n">
        <f aca="false">IF(NOT(ISNUMBER(E72)),0,IF(AND(ABS(E72)&gt;IF(Costi!$B$26="Fisso",Costi!$C$5,Costi!$C$6)*ABS(E44),ABS(E72)*IF(Costi!$B$26="Fisso",1,Costi!E$14)&gt;Costi!$C$7,ABS(E72)&gt;Costi!$C$8*$B$100),SIGN(E72),0))</f>
        <v>0</v>
      </c>
      <c r="F128" s="31" t="n">
        <f aca="false">IF(NOT(ISNUMBER(F72)),0,IF(AND(ABS(F72)&gt;IF(Costi!$B$26="Fisso",Costi!$C$5,Costi!$C$6)*ABS(F44),ABS(F72)*IF(Costi!$B$26="Fisso",1,Costi!F$14)&gt;Costi!$C$7,ABS(F72)&gt;Costi!$C$8*$B$100),SIGN(F72),0))</f>
        <v>0</v>
      </c>
      <c r="G128" s="31" t="n">
        <f aca="false">IF(NOT(ISNUMBER(G72)),0,IF(AND(ABS(G72)&gt;IF(Costi!$B$26="Fisso",Costi!$C$5,Costi!$C$6)*ABS(G44),ABS(G72)*IF(Costi!$B$26="Fisso",1,Costi!G$14)&gt;Costi!$C$7,ABS(G72)&gt;Costi!$C$8*$B$100),SIGN(G72),0))</f>
        <v>0</v>
      </c>
      <c r="H128" s="31" t="n">
        <f aca="false">IF(NOT(ISNUMBER(H72)),0,IF(AND(ABS(H72)&gt;IF(Costi!$B$26="Fisso",Costi!$C$5,Costi!$C$6)*ABS(H44),ABS(H72)*IF(Costi!$B$26="Fisso",1,Costi!H$14)&gt;Costi!$C$7,ABS(H72)&gt;Costi!$C$8*$B$100),SIGN(H72),0))</f>
        <v>0</v>
      </c>
      <c r="I128" s="31" t="n">
        <f aca="false">IF(NOT(ISNUMBER(I72)),0,IF(AND(ABS(I72)&gt;IF(Costi!$B$26="Fisso",Costi!$C$5,Costi!$C$6)*ABS(I44),ABS(I72)*IF(Costi!$B$26="Fisso",1,Costi!I$14)&gt;Costi!$C$7,ABS(I72)&gt;Costi!$C$8*$B$100),SIGN(I72),0))</f>
        <v>0</v>
      </c>
      <c r="J128" s="31" t="n">
        <f aca="false">IF(NOT(ISNUMBER(J72)),0,IF(AND(ABS(J72)&gt;IF(Costi!$B$26="Fisso",Costi!$C$5,Costi!$C$6)*ABS(J44),ABS(J72)*IF(Costi!$B$26="Fisso",1,Costi!J$14)&gt;Costi!$C$7,ABS(J72)&gt;Costi!$C$8*$B$100),SIGN(J72),0))</f>
        <v>0</v>
      </c>
      <c r="K128" s="31" t="n">
        <f aca="false">IF(NOT(ISNUMBER(K72)),0,IF(AND(ABS(K72)&gt;IF(Costi!$B$26="Fisso",Costi!$C$5,Costi!$C$6)*ABS(K44),ABS(K72)*IF(Costi!$B$26="Fisso",1,Costi!K$14)&gt;Costi!$C$7,ABS(K72)&gt;Costi!$C$8*$B$100),SIGN(K72),0))</f>
        <v>0</v>
      </c>
      <c r="L128" s="31" t="n">
        <f aca="false">IF(NOT(ISNUMBER(L72)),0,IF(AND(ABS(L72)&gt;IF(Costi!$B$26="Fisso",Costi!$C$5,Costi!$C$6)*ABS(L44),ABS(L72)*IF(Costi!$B$26="Fisso",1,Costi!L$14)&gt;Costi!$C$7,ABS(L72)&gt;Costi!$C$8*$B$100),SIGN(L72),0))</f>
        <v>0</v>
      </c>
      <c r="M128" s="31" t="n">
        <f aca="false">IF(NOT(ISNUMBER(M72)),0,IF(AND(ABS(M72)&gt;IF(Costi!$B$26="Fisso",Costi!$C$5,Costi!$C$6)*ABS(M44),ABS(M72)*IF(Costi!$B$26="Fisso",1,Costi!M$14)&gt;Costi!$C$7,ABS(M72)&gt;Costi!$C$8*$B$100),SIGN(M72),0))</f>
        <v>0</v>
      </c>
      <c r="N128" s="31" t="n">
        <f aca="false">IF(NOT(ISNUMBER(N72)),0,IF(AND(ABS(N72)&gt;IF(Costi!$B$26="Fisso",Costi!$C$5,Costi!$C$6)*ABS(N44),ABS(N72)*IF(Costi!$B$26="Fisso",1,Costi!N$14)&gt;Costi!$C$7,ABS(N72)&gt;Costi!$C$8*$B$100),SIGN(N72),0))</f>
        <v>0</v>
      </c>
    </row>
    <row r="129" customFormat="false" ht="15" hidden="false" customHeight="false" outlineLevel="0" collapsed="false">
      <c r="A129" s="27" t="str">
        <f aca="false">Costi!A27&amp;""</f>
        <v>Assicurazioni</v>
      </c>
      <c r="C129" s="31" t="n">
        <f aca="false">IF(NOT(ISNUMBER(C73)),0,IF(AND(ABS(C73)&gt;IF(Costi!$B$27="Fisso",Costi!$C$5,Costi!$C$6)*ABS(C45),ABS(C73)*IF(Costi!$B$27="Fisso",1,Costi!C$14)&gt;Costi!$C$7,ABS(C73)&gt;Costi!$C$8*$B$101),SIGN(C73),0))</f>
        <v>0</v>
      </c>
      <c r="D129" s="31" t="n">
        <f aca="false">IF(NOT(ISNUMBER(D73)),0,IF(AND(ABS(D73)&gt;IF(Costi!$B$27="Fisso",Costi!$C$5,Costi!$C$6)*ABS(D45),ABS(D73)*IF(Costi!$B$27="Fisso",1,Costi!D$14)&gt;Costi!$C$7,ABS(D73)&gt;Costi!$C$8*$B$101),SIGN(D73),0))</f>
        <v>0</v>
      </c>
      <c r="E129" s="31" t="n">
        <f aca="false">IF(NOT(ISNUMBER(E73)),0,IF(AND(ABS(E73)&gt;IF(Costi!$B$27="Fisso",Costi!$C$5,Costi!$C$6)*ABS(E45),ABS(E73)*IF(Costi!$B$27="Fisso",1,Costi!E$14)&gt;Costi!$C$7,ABS(E73)&gt;Costi!$C$8*$B$101),SIGN(E73),0))</f>
        <v>0</v>
      </c>
      <c r="F129" s="31" t="n">
        <f aca="false">IF(NOT(ISNUMBER(F73)),0,IF(AND(ABS(F73)&gt;IF(Costi!$B$27="Fisso",Costi!$C$5,Costi!$C$6)*ABS(F45),ABS(F73)*IF(Costi!$B$27="Fisso",1,Costi!F$14)&gt;Costi!$C$7,ABS(F73)&gt;Costi!$C$8*$B$101),SIGN(F73),0))</f>
        <v>0</v>
      </c>
      <c r="G129" s="31" t="n">
        <f aca="false">IF(NOT(ISNUMBER(G73)),0,IF(AND(ABS(G73)&gt;IF(Costi!$B$27="Fisso",Costi!$C$5,Costi!$C$6)*ABS(G45),ABS(G73)*IF(Costi!$B$27="Fisso",1,Costi!G$14)&gt;Costi!$C$7,ABS(G73)&gt;Costi!$C$8*$B$101),SIGN(G73),0))</f>
        <v>0</v>
      </c>
      <c r="H129" s="31" t="n">
        <f aca="false">IF(NOT(ISNUMBER(H73)),0,IF(AND(ABS(H73)&gt;IF(Costi!$B$27="Fisso",Costi!$C$5,Costi!$C$6)*ABS(H45),ABS(H73)*IF(Costi!$B$27="Fisso",1,Costi!H$14)&gt;Costi!$C$7,ABS(H73)&gt;Costi!$C$8*$B$101),SIGN(H73),0))</f>
        <v>0</v>
      </c>
      <c r="I129" s="31" t="n">
        <f aca="false">IF(NOT(ISNUMBER(I73)),0,IF(AND(ABS(I73)&gt;IF(Costi!$B$27="Fisso",Costi!$C$5,Costi!$C$6)*ABS(I45),ABS(I73)*IF(Costi!$B$27="Fisso",1,Costi!I$14)&gt;Costi!$C$7,ABS(I73)&gt;Costi!$C$8*$B$101),SIGN(I73),0))</f>
        <v>0</v>
      </c>
      <c r="J129" s="31" t="n">
        <f aca="false">IF(NOT(ISNUMBER(J73)),0,IF(AND(ABS(J73)&gt;IF(Costi!$B$27="Fisso",Costi!$C$5,Costi!$C$6)*ABS(J45),ABS(J73)*IF(Costi!$B$27="Fisso",1,Costi!J$14)&gt;Costi!$C$7,ABS(J73)&gt;Costi!$C$8*$B$101),SIGN(J73),0))</f>
        <v>0</v>
      </c>
      <c r="K129" s="31" t="n">
        <f aca="false">IF(NOT(ISNUMBER(K73)),0,IF(AND(ABS(K73)&gt;IF(Costi!$B$27="Fisso",Costi!$C$5,Costi!$C$6)*ABS(K45),ABS(K73)*IF(Costi!$B$27="Fisso",1,Costi!K$14)&gt;Costi!$C$7,ABS(K73)&gt;Costi!$C$8*$B$101),SIGN(K73),0))</f>
        <v>0</v>
      </c>
      <c r="L129" s="31" t="n">
        <f aca="false">IF(NOT(ISNUMBER(L73)),0,IF(AND(ABS(L73)&gt;IF(Costi!$B$27="Fisso",Costi!$C$5,Costi!$C$6)*ABS(L45),ABS(L73)*IF(Costi!$B$27="Fisso",1,Costi!L$14)&gt;Costi!$C$7,ABS(L73)&gt;Costi!$C$8*$B$101),SIGN(L73),0))</f>
        <v>0</v>
      </c>
      <c r="M129" s="31" t="n">
        <f aca="false">IF(NOT(ISNUMBER(M73)),0,IF(AND(ABS(M73)&gt;IF(Costi!$B$27="Fisso",Costi!$C$5,Costi!$C$6)*ABS(M45),ABS(M73)*IF(Costi!$B$27="Fisso",1,Costi!M$14)&gt;Costi!$C$7,ABS(M73)&gt;Costi!$C$8*$B$101),SIGN(M73),0))</f>
        <v>0</v>
      </c>
      <c r="N129" s="31" t="n">
        <f aca="false">IF(NOT(ISNUMBER(N73)),0,IF(AND(ABS(N73)&gt;IF(Costi!$B$27="Fisso",Costi!$C$5,Costi!$C$6)*ABS(N45),ABS(N73)*IF(Costi!$B$27="Fisso",1,Costi!N$14)&gt;Costi!$C$7,ABS(N73)&gt;Costi!$C$8*$B$101),SIGN(N73),0))</f>
        <v>0</v>
      </c>
    </row>
    <row r="130" customFormat="false" ht="15" hidden="false" customHeight="false" outlineLevel="0" collapsed="false">
      <c r="A130" s="27" t="str">
        <f aca="false">Costi!A28&amp;""</f>
        <v>Marketing</v>
      </c>
      <c r="C130" s="31" t="n">
        <f aca="false">IF(NOT(ISNUMBER(C74)),0,IF(AND(ABS(C74)&gt;IF(Costi!$B$28="Fisso",Costi!$C$5,Costi!$C$6)*ABS(C46),ABS(C74)*IF(Costi!$B$28="Fisso",1,Costi!C$14)&gt;Costi!$C$7,ABS(C74)&gt;Costi!$C$8*$B$102),SIGN(C74),0))</f>
        <v>0</v>
      </c>
      <c r="D130" s="31" t="n">
        <f aca="false">IF(NOT(ISNUMBER(D74)),0,IF(AND(ABS(D74)&gt;IF(Costi!$B$28="Fisso",Costi!$C$5,Costi!$C$6)*ABS(D46),ABS(D74)*IF(Costi!$B$28="Fisso",1,Costi!D$14)&gt;Costi!$C$7,ABS(D74)&gt;Costi!$C$8*$B$102),SIGN(D74),0))</f>
        <v>0</v>
      </c>
      <c r="E130" s="31" t="n">
        <f aca="false">IF(NOT(ISNUMBER(E74)),0,IF(AND(ABS(E74)&gt;IF(Costi!$B$28="Fisso",Costi!$C$5,Costi!$C$6)*ABS(E46),ABS(E74)*IF(Costi!$B$28="Fisso",1,Costi!E$14)&gt;Costi!$C$7,ABS(E74)&gt;Costi!$C$8*$B$102),SIGN(E74),0))</f>
        <v>0</v>
      </c>
      <c r="F130" s="31" t="n">
        <f aca="false">IF(NOT(ISNUMBER(F74)),0,IF(AND(ABS(F74)&gt;IF(Costi!$B$28="Fisso",Costi!$C$5,Costi!$C$6)*ABS(F46),ABS(F74)*IF(Costi!$B$28="Fisso",1,Costi!F$14)&gt;Costi!$C$7,ABS(F74)&gt;Costi!$C$8*$B$102),SIGN(F74),0))</f>
        <v>0</v>
      </c>
      <c r="G130" s="31" t="n">
        <f aca="false">IF(NOT(ISNUMBER(G74)),0,IF(AND(ABS(G74)&gt;IF(Costi!$B$28="Fisso",Costi!$C$5,Costi!$C$6)*ABS(G46),ABS(G74)*IF(Costi!$B$28="Fisso",1,Costi!G$14)&gt;Costi!$C$7,ABS(G74)&gt;Costi!$C$8*$B$102),SIGN(G74),0))</f>
        <v>0</v>
      </c>
      <c r="H130" s="31" t="n">
        <f aca="false">IF(NOT(ISNUMBER(H74)),0,IF(AND(ABS(H74)&gt;IF(Costi!$B$28="Fisso",Costi!$C$5,Costi!$C$6)*ABS(H46),ABS(H74)*IF(Costi!$B$28="Fisso",1,Costi!H$14)&gt;Costi!$C$7,ABS(H74)&gt;Costi!$C$8*$B$102),SIGN(H74),0))</f>
        <v>0</v>
      </c>
      <c r="I130" s="31" t="n">
        <f aca="false">IF(NOT(ISNUMBER(I74)),0,IF(AND(ABS(I74)&gt;IF(Costi!$B$28="Fisso",Costi!$C$5,Costi!$C$6)*ABS(I46),ABS(I74)*IF(Costi!$B$28="Fisso",1,Costi!I$14)&gt;Costi!$C$7,ABS(I74)&gt;Costi!$C$8*$B$102),SIGN(I74),0))</f>
        <v>0</v>
      </c>
      <c r="J130" s="31" t="n">
        <f aca="false">IF(NOT(ISNUMBER(J74)),0,IF(AND(ABS(J74)&gt;IF(Costi!$B$28="Fisso",Costi!$C$5,Costi!$C$6)*ABS(J46),ABS(J74)*IF(Costi!$B$28="Fisso",1,Costi!J$14)&gt;Costi!$C$7,ABS(J74)&gt;Costi!$C$8*$B$102),SIGN(J74),0))</f>
        <v>0</v>
      </c>
      <c r="K130" s="31" t="n">
        <f aca="false">IF(NOT(ISNUMBER(K74)),0,IF(AND(ABS(K74)&gt;IF(Costi!$B$28="Fisso",Costi!$C$5,Costi!$C$6)*ABS(K46),ABS(K74)*IF(Costi!$B$28="Fisso",1,Costi!K$14)&gt;Costi!$C$7,ABS(K74)&gt;Costi!$C$8*$B$102),SIGN(K74),0))</f>
        <v>0</v>
      </c>
      <c r="L130" s="31" t="n">
        <f aca="false">IF(NOT(ISNUMBER(L74)),0,IF(AND(ABS(L74)&gt;IF(Costi!$B$28="Fisso",Costi!$C$5,Costi!$C$6)*ABS(L46),ABS(L74)*IF(Costi!$B$28="Fisso",1,Costi!L$14)&gt;Costi!$C$7,ABS(L74)&gt;Costi!$C$8*$B$102),SIGN(L74),0))</f>
        <v>0</v>
      </c>
      <c r="M130" s="31" t="n">
        <f aca="false">IF(NOT(ISNUMBER(M74)),0,IF(AND(ABS(M74)&gt;IF(Costi!$B$28="Fisso",Costi!$C$5,Costi!$C$6)*ABS(M46),ABS(M74)*IF(Costi!$B$28="Fisso",1,Costi!M$14)&gt;Costi!$C$7,ABS(M74)&gt;Costi!$C$8*$B$102),SIGN(M74),0))</f>
        <v>0</v>
      </c>
      <c r="N130" s="31" t="n">
        <f aca="false">IF(NOT(ISNUMBER(N74)),0,IF(AND(ABS(N74)&gt;IF(Costi!$B$28="Fisso",Costi!$C$5,Costi!$C$6)*ABS(N46),ABS(N74)*IF(Costi!$B$28="Fisso",1,Costi!N$14)&gt;Costi!$C$7,ABS(N74)&gt;Costi!$C$8*$B$102),SIGN(N74),0))</f>
        <v>0</v>
      </c>
    </row>
    <row r="131" customFormat="false" ht="15" hidden="false" customHeight="false" outlineLevel="0" collapsed="false">
      <c r="A131" s="27" t="str">
        <f aca="false">Costi!A29&amp;""</f>
        <v/>
      </c>
      <c r="C131" s="31" t="n">
        <f aca="false">IF(NOT(ISNUMBER(C75)),0,IF(AND(ABS(C75)&gt;IF(Costi!$B$29="Fisso",Costi!$C$5,Costi!$C$6)*ABS(C47),ABS(C75)*IF(Costi!$B$29="Fisso",1,Costi!C$14)&gt;Costi!$C$7,ABS(C75)&gt;Costi!$C$8*$B$103),SIGN(C75),0))</f>
        <v>0</v>
      </c>
      <c r="D131" s="31" t="n">
        <f aca="false">IF(NOT(ISNUMBER(D75)),0,IF(AND(ABS(D75)&gt;IF(Costi!$B$29="Fisso",Costi!$C$5,Costi!$C$6)*ABS(D47),ABS(D75)*IF(Costi!$B$29="Fisso",1,Costi!D$14)&gt;Costi!$C$7,ABS(D75)&gt;Costi!$C$8*$B$103),SIGN(D75),0))</f>
        <v>0</v>
      </c>
      <c r="E131" s="31" t="n">
        <f aca="false">IF(NOT(ISNUMBER(E75)),0,IF(AND(ABS(E75)&gt;IF(Costi!$B$29="Fisso",Costi!$C$5,Costi!$C$6)*ABS(E47),ABS(E75)*IF(Costi!$B$29="Fisso",1,Costi!E$14)&gt;Costi!$C$7,ABS(E75)&gt;Costi!$C$8*$B$103),SIGN(E75),0))</f>
        <v>0</v>
      </c>
      <c r="F131" s="31" t="n">
        <f aca="false">IF(NOT(ISNUMBER(F75)),0,IF(AND(ABS(F75)&gt;IF(Costi!$B$29="Fisso",Costi!$C$5,Costi!$C$6)*ABS(F47),ABS(F75)*IF(Costi!$B$29="Fisso",1,Costi!F$14)&gt;Costi!$C$7,ABS(F75)&gt;Costi!$C$8*$B$103),SIGN(F75),0))</f>
        <v>0</v>
      </c>
      <c r="G131" s="31" t="n">
        <f aca="false">IF(NOT(ISNUMBER(G75)),0,IF(AND(ABS(G75)&gt;IF(Costi!$B$29="Fisso",Costi!$C$5,Costi!$C$6)*ABS(G47),ABS(G75)*IF(Costi!$B$29="Fisso",1,Costi!G$14)&gt;Costi!$C$7,ABS(G75)&gt;Costi!$C$8*$B$103),SIGN(G75),0))</f>
        <v>0</v>
      </c>
      <c r="H131" s="31" t="n">
        <f aca="false">IF(NOT(ISNUMBER(H75)),0,IF(AND(ABS(H75)&gt;IF(Costi!$B$29="Fisso",Costi!$C$5,Costi!$C$6)*ABS(H47),ABS(H75)*IF(Costi!$B$29="Fisso",1,Costi!H$14)&gt;Costi!$C$7,ABS(H75)&gt;Costi!$C$8*$B$103),SIGN(H75),0))</f>
        <v>0</v>
      </c>
      <c r="I131" s="31" t="n">
        <f aca="false">IF(NOT(ISNUMBER(I75)),0,IF(AND(ABS(I75)&gt;IF(Costi!$B$29="Fisso",Costi!$C$5,Costi!$C$6)*ABS(I47),ABS(I75)*IF(Costi!$B$29="Fisso",1,Costi!I$14)&gt;Costi!$C$7,ABS(I75)&gt;Costi!$C$8*$B$103),SIGN(I75),0))</f>
        <v>0</v>
      </c>
      <c r="J131" s="31" t="n">
        <f aca="false">IF(NOT(ISNUMBER(J75)),0,IF(AND(ABS(J75)&gt;IF(Costi!$B$29="Fisso",Costi!$C$5,Costi!$C$6)*ABS(J47),ABS(J75)*IF(Costi!$B$29="Fisso",1,Costi!J$14)&gt;Costi!$C$7,ABS(J75)&gt;Costi!$C$8*$B$103),SIGN(J75),0))</f>
        <v>0</v>
      </c>
      <c r="K131" s="31" t="n">
        <f aca="false">IF(NOT(ISNUMBER(K75)),0,IF(AND(ABS(K75)&gt;IF(Costi!$B$29="Fisso",Costi!$C$5,Costi!$C$6)*ABS(K47),ABS(K75)*IF(Costi!$B$29="Fisso",1,Costi!K$14)&gt;Costi!$C$7,ABS(K75)&gt;Costi!$C$8*$B$103),SIGN(K75),0))</f>
        <v>0</v>
      </c>
      <c r="L131" s="31" t="n">
        <f aca="false">IF(NOT(ISNUMBER(L75)),0,IF(AND(ABS(L75)&gt;IF(Costi!$B$29="Fisso",Costi!$C$5,Costi!$C$6)*ABS(L47),ABS(L75)*IF(Costi!$B$29="Fisso",1,Costi!L$14)&gt;Costi!$C$7,ABS(L75)&gt;Costi!$C$8*$B$103),SIGN(L75),0))</f>
        <v>0</v>
      </c>
      <c r="M131" s="31" t="n">
        <f aca="false">IF(NOT(ISNUMBER(M75)),0,IF(AND(ABS(M75)&gt;IF(Costi!$B$29="Fisso",Costi!$C$5,Costi!$C$6)*ABS(M47),ABS(M75)*IF(Costi!$B$29="Fisso",1,Costi!M$14)&gt;Costi!$C$7,ABS(M75)&gt;Costi!$C$8*$B$103),SIGN(M75),0))</f>
        <v>0</v>
      </c>
      <c r="N131" s="31" t="n">
        <f aca="false">IF(NOT(ISNUMBER(N75)),0,IF(AND(ABS(N75)&gt;IF(Costi!$B$29="Fisso",Costi!$C$5,Costi!$C$6)*ABS(N47),ABS(N75)*IF(Costi!$B$29="Fisso",1,Costi!N$14)&gt;Costi!$C$7,ABS(N75)&gt;Costi!$C$8*$B$103),SIGN(N75),0))</f>
        <v>0</v>
      </c>
    </row>
    <row r="132" customFormat="false" ht="15" hidden="false" customHeight="false" outlineLevel="0" collapsed="false">
      <c r="A132" s="27" t="str">
        <f aca="false">Costi!A30&amp;""</f>
        <v/>
      </c>
      <c r="C132" s="31" t="n">
        <f aca="false">IF(NOT(ISNUMBER(C76)),0,IF(AND(ABS(C76)&gt;IF(Costi!$B$30="Fisso",Costi!$C$5,Costi!$C$6)*ABS(C48),ABS(C76)*IF(Costi!$B$30="Fisso",1,Costi!C$14)&gt;Costi!$C$7,ABS(C76)&gt;Costi!$C$8*$B$104),SIGN(C76),0))</f>
        <v>0</v>
      </c>
      <c r="D132" s="31" t="n">
        <f aca="false">IF(NOT(ISNUMBER(D76)),0,IF(AND(ABS(D76)&gt;IF(Costi!$B$30="Fisso",Costi!$C$5,Costi!$C$6)*ABS(D48),ABS(D76)*IF(Costi!$B$30="Fisso",1,Costi!D$14)&gt;Costi!$C$7,ABS(D76)&gt;Costi!$C$8*$B$104),SIGN(D76),0))</f>
        <v>0</v>
      </c>
      <c r="E132" s="31" t="n">
        <f aca="false">IF(NOT(ISNUMBER(E76)),0,IF(AND(ABS(E76)&gt;IF(Costi!$B$30="Fisso",Costi!$C$5,Costi!$C$6)*ABS(E48),ABS(E76)*IF(Costi!$B$30="Fisso",1,Costi!E$14)&gt;Costi!$C$7,ABS(E76)&gt;Costi!$C$8*$B$104),SIGN(E76),0))</f>
        <v>0</v>
      </c>
      <c r="F132" s="31" t="n">
        <f aca="false">IF(NOT(ISNUMBER(F76)),0,IF(AND(ABS(F76)&gt;IF(Costi!$B$30="Fisso",Costi!$C$5,Costi!$C$6)*ABS(F48),ABS(F76)*IF(Costi!$B$30="Fisso",1,Costi!F$14)&gt;Costi!$C$7,ABS(F76)&gt;Costi!$C$8*$B$104),SIGN(F76),0))</f>
        <v>0</v>
      </c>
      <c r="G132" s="31" t="n">
        <f aca="false">IF(NOT(ISNUMBER(G76)),0,IF(AND(ABS(G76)&gt;IF(Costi!$B$30="Fisso",Costi!$C$5,Costi!$C$6)*ABS(G48),ABS(G76)*IF(Costi!$B$30="Fisso",1,Costi!G$14)&gt;Costi!$C$7,ABS(G76)&gt;Costi!$C$8*$B$104),SIGN(G76),0))</f>
        <v>0</v>
      </c>
      <c r="H132" s="31" t="n">
        <f aca="false">IF(NOT(ISNUMBER(H76)),0,IF(AND(ABS(H76)&gt;IF(Costi!$B$30="Fisso",Costi!$C$5,Costi!$C$6)*ABS(H48),ABS(H76)*IF(Costi!$B$30="Fisso",1,Costi!H$14)&gt;Costi!$C$7,ABS(H76)&gt;Costi!$C$8*$B$104),SIGN(H76),0))</f>
        <v>0</v>
      </c>
      <c r="I132" s="31" t="n">
        <f aca="false">IF(NOT(ISNUMBER(I76)),0,IF(AND(ABS(I76)&gt;IF(Costi!$B$30="Fisso",Costi!$C$5,Costi!$C$6)*ABS(I48),ABS(I76)*IF(Costi!$B$30="Fisso",1,Costi!I$14)&gt;Costi!$C$7,ABS(I76)&gt;Costi!$C$8*$B$104),SIGN(I76),0))</f>
        <v>0</v>
      </c>
      <c r="J132" s="31" t="n">
        <f aca="false">IF(NOT(ISNUMBER(J76)),0,IF(AND(ABS(J76)&gt;IF(Costi!$B$30="Fisso",Costi!$C$5,Costi!$C$6)*ABS(J48),ABS(J76)*IF(Costi!$B$30="Fisso",1,Costi!J$14)&gt;Costi!$C$7,ABS(J76)&gt;Costi!$C$8*$B$104),SIGN(J76),0))</f>
        <v>0</v>
      </c>
      <c r="K132" s="31" t="n">
        <f aca="false">IF(NOT(ISNUMBER(K76)),0,IF(AND(ABS(K76)&gt;IF(Costi!$B$30="Fisso",Costi!$C$5,Costi!$C$6)*ABS(K48),ABS(K76)*IF(Costi!$B$30="Fisso",1,Costi!K$14)&gt;Costi!$C$7,ABS(K76)&gt;Costi!$C$8*$B$104),SIGN(K76),0))</f>
        <v>0</v>
      </c>
      <c r="L132" s="31" t="n">
        <f aca="false">IF(NOT(ISNUMBER(L76)),0,IF(AND(ABS(L76)&gt;IF(Costi!$B$30="Fisso",Costi!$C$5,Costi!$C$6)*ABS(L48),ABS(L76)*IF(Costi!$B$30="Fisso",1,Costi!L$14)&gt;Costi!$C$7,ABS(L76)&gt;Costi!$C$8*$B$104),SIGN(L76),0))</f>
        <v>0</v>
      </c>
      <c r="M132" s="31" t="n">
        <f aca="false">IF(NOT(ISNUMBER(M76)),0,IF(AND(ABS(M76)&gt;IF(Costi!$B$30="Fisso",Costi!$C$5,Costi!$C$6)*ABS(M48),ABS(M76)*IF(Costi!$B$30="Fisso",1,Costi!M$14)&gt;Costi!$C$7,ABS(M76)&gt;Costi!$C$8*$B$104),SIGN(M76),0))</f>
        <v>0</v>
      </c>
      <c r="N132" s="31" t="n">
        <f aca="false">IF(NOT(ISNUMBER(N76)),0,IF(AND(ABS(N76)&gt;IF(Costi!$B$30="Fisso",Costi!$C$5,Costi!$C$6)*ABS(N48),ABS(N76)*IF(Costi!$B$30="Fisso",1,Costi!N$14)&gt;Costi!$C$7,ABS(N76)&gt;Costi!$C$8*$B$104),SIGN(N76),0))</f>
        <v>0</v>
      </c>
    </row>
    <row r="133" customFormat="false" ht="15" hidden="false" customHeight="false" outlineLevel="0" collapsed="false">
      <c r="A133" s="27" t="str">
        <f aca="false">Costi!A31&amp;""</f>
        <v/>
      </c>
      <c r="C133" s="31" t="n">
        <f aca="false">IF(NOT(ISNUMBER(C77)),0,IF(AND(ABS(C77)&gt;IF(Costi!$B$31="Fisso",Costi!$C$5,Costi!$C$6)*ABS(C49),ABS(C77)*IF(Costi!$B$31="Fisso",1,Costi!C$14)&gt;Costi!$C$7,ABS(C77)&gt;Costi!$C$8*$B$105),SIGN(C77),0))</f>
        <v>0</v>
      </c>
      <c r="D133" s="31" t="n">
        <f aca="false">IF(NOT(ISNUMBER(D77)),0,IF(AND(ABS(D77)&gt;IF(Costi!$B$31="Fisso",Costi!$C$5,Costi!$C$6)*ABS(D49),ABS(D77)*IF(Costi!$B$31="Fisso",1,Costi!D$14)&gt;Costi!$C$7,ABS(D77)&gt;Costi!$C$8*$B$105),SIGN(D77),0))</f>
        <v>0</v>
      </c>
      <c r="E133" s="31" t="n">
        <f aca="false">IF(NOT(ISNUMBER(E77)),0,IF(AND(ABS(E77)&gt;IF(Costi!$B$31="Fisso",Costi!$C$5,Costi!$C$6)*ABS(E49),ABS(E77)*IF(Costi!$B$31="Fisso",1,Costi!E$14)&gt;Costi!$C$7,ABS(E77)&gt;Costi!$C$8*$B$105),SIGN(E77),0))</f>
        <v>0</v>
      </c>
      <c r="F133" s="31" t="n">
        <f aca="false">IF(NOT(ISNUMBER(F77)),0,IF(AND(ABS(F77)&gt;IF(Costi!$B$31="Fisso",Costi!$C$5,Costi!$C$6)*ABS(F49),ABS(F77)*IF(Costi!$B$31="Fisso",1,Costi!F$14)&gt;Costi!$C$7,ABS(F77)&gt;Costi!$C$8*$B$105),SIGN(F77),0))</f>
        <v>0</v>
      </c>
      <c r="G133" s="31" t="n">
        <f aca="false">IF(NOT(ISNUMBER(G77)),0,IF(AND(ABS(G77)&gt;IF(Costi!$B$31="Fisso",Costi!$C$5,Costi!$C$6)*ABS(G49),ABS(G77)*IF(Costi!$B$31="Fisso",1,Costi!G$14)&gt;Costi!$C$7,ABS(G77)&gt;Costi!$C$8*$B$105),SIGN(G77),0))</f>
        <v>0</v>
      </c>
      <c r="H133" s="31" t="n">
        <f aca="false">IF(NOT(ISNUMBER(H77)),0,IF(AND(ABS(H77)&gt;IF(Costi!$B$31="Fisso",Costi!$C$5,Costi!$C$6)*ABS(H49),ABS(H77)*IF(Costi!$B$31="Fisso",1,Costi!H$14)&gt;Costi!$C$7,ABS(H77)&gt;Costi!$C$8*$B$105),SIGN(H77),0))</f>
        <v>0</v>
      </c>
      <c r="I133" s="31" t="n">
        <f aca="false">IF(NOT(ISNUMBER(I77)),0,IF(AND(ABS(I77)&gt;IF(Costi!$B$31="Fisso",Costi!$C$5,Costi!$C$6)*ABS(I49),ABS(I77)*IF(Costi!$B$31="Fisso",1,Costi!I$14)&gt;Costi!$C$7,ABS(I77)&gt;Costi!$C$8*$B$105),SIGN(I77),0))</f>
        <v>0</v>
      </c>
      <c r="J133" s="31" t="n">
        <f aca="false">IF(NOT(ISNUMBER(J77)),0,IF(AND(ABS(J77)&gt;IF(Costi!$B$31="Fisso",Costi!$C$5,Costi!$C$6)*ABS(J49),ABS(J77)*IF(Costi!$B$31="Fisso",1,Costi!J$14)&gt;Costi!$C$7,ABS(J77)&gt;Costi!$C$8*$B$105),SIGN(J77),0))</f>
        <v>0</v>
      </c>
      <c r="K133" s="31" t="n">
        <f aca="false">IF(NOT(ISNUMBER(K77)),0,IF(AND(ABS(K77)&gt;IF(Costi!$B$31="Fisso",Costi!$C$5,Costi!$C$6)*ABS(K49),ABS(K77)*IF(Costi!$B$31="Fisso",1,Costi!K$14)&gt;Costi!$C$7,ABS(K77)&gt;Costi!$C$8*$B$105),SIGN(K77),0))</f>
        <v>0</v>
      </c>
      <c r="L133" s="31" t="n">
        <f aca="false">IF(NOT(ISNUMBER(L77)),0,IF(AND(ABS(L77)&gt;IF(Costi!$B$31="Fisso",Costi!$C$5,Costi!$C$6)*ABS(L49),ABS(L77)*IF(Costi!$B$31="Fisso",1,Costi!L$14)&gt;Costi!$C$7,ABS(L77)&gt;Costi!$C$8*$B$105),SIGN(L77),0))</f>
        <v>0</v>
      </c>
      <c r="M133" s="31" t="n">
        <f aca="false">IF(NOT(ISNUMBER(M77)),0,IF(AND(ABS(M77)&gt;IF(Costi!$B$31="Fisso",Costi!$C$5,Costi!$C$6)*ABS(M49),ABS(M77)*IF(Costi!$B$31="Fisso",1,Costi!M$14)&gt;Costi!$C$7,ABS(M77)&gt;Costi!$C$8*$B$105),SIGN(M77),0))</f>
        <v>0</v>
      </c>
      <c r="N133" s="31" t="n">
        <f aca="false">IF(NOT(ISNUMBER(N77)),0,IF(AND(ABS(N77)&gt;IF(Costi!$B$31="Fisso",Costi!$C$5,Costi!$C$6)*ABS(N49),ABS(N77)*IF(Costi!$B$31="Fisso",1,Costi!N$14)&gt;Costi!$C$7,ABS(N77)&gt;Costi!$C$8*$B$105),SIGN(N77),0))</f>
        <v>0</v>
      </c>
    </row>
    <row r="134" customFormat="false" ht="15" hidden="false" customHeight="false" outlineLevel="0" collapsed="false">
      <c r="A134" s="27" t="str">
        <f aca="false">Costi!A32&amp;""</f>
        <v/>
      </c>
      <c r="C134" s="31" t="n">
        <f aca="false">IF(NOT(ISNUMBER(C78)),0,IF(AND(ABS(C78)&gt;IF(Costi!$B$32="Fisso",Costi!$C$5,Costi!$C$6)*ABS(C50),ABS(C78)*IF(Costi!$B$32="Fisso",1,Costi!C$14)&gt;Costi!$C$7,ABS(C78)&gt;Costi!$C$8*$B$106),SIGN(C78),0))</f>
        <v>0</v>
      </c>
      <c r="D134" s="31" t="n">
        <f aca="false">IF(NOT(ISNUMBER(D78)),0,IF(AND(ABS(D78)&gt;IF(Costi!$B$32="Fisso",Costi!$C$5,Costi!$C$6)*ABS(D50),ABS(D78)*IF(Costi!$B$32="Fisso",1,Costi!D$14)&gt;Costi!$C$7,ABS(D78)&gt;Costi!$C$8*$B$106),SIGN(D78),0))</f>
        <v>0</v>
      </c>
      <c r="E134" s="31" t="n">
        <f aca="false">IF(NOT(ISNUMBER(E78)),0,IF(AND(ABS(E78)&gt;IF(Costi!$B$32="Fisso",Costi!$C$5,Costi!$C$6)*ABS(E50),ABS(E78)*IF(Costi!$B$32="Fisso",1,Costi!E$14)&gt;Costi!$C$7,ABS(E78)&gt;Costi!$C$8*$B$106),SIGN(E78),0))</f>
        <v>0</v>
      </c>
      <c r="F134" s="31" t="n">
        <f aca="false">IF(NOT(ISNUMBER(F78)),0,IF(AND(ABS(F78)&gt;IF(Costi!$B$32="Fisso",Costi!$C$5,Costi!$C$6)*ABS(F50),ABS(F78)*IF(Costi!$B$32="Fisso",1,Costi!F$14)&gt;Costi!$C$7,ABS(F78)&gt;Costi!$C$8*$B$106),SIGN(F78),0))</f>
        <v>0</v>
      </c>
      <c r="G134" s="31" t="n">
        <f aca="false">IF(NOT(ISNUMBER(G78)),0,IF(AND(ABS(G78)&gt;IF(Costi!$B$32="Fisso",Costi!$C$5,Costi!$C$6)*ABS(G50),ABS(G78)*IF(Costi!$B$32="Fisso",1,Costi!G$14)&gt;Costi!$C$7,ABS(G78)&gt;Costi!$C$8*$B$106),SIGN(G78),0))</f>
        <v>0</v>
      </c>
      <c r="H134" s="31" t="n">
        <f aca="false">IF(NOT(ISNUMBER(H78)),0,IF(AND(ABS(H78)&gt;IF(Costi!$B$32="Fisso",Costi!$C$5,Costi!$C$6)*ABS(H50),ABS(H78)*IF(Costi!$B$32="Fisso",1,Costi!H$14)&gt;Costi!$C$7,ABS(H78)&gt;Costi!$C$8*$B$106),SIGN(H78),0))</f>
        <v>0</v>
      </c>
      <c r="I134" s="31" t="n">
        <f aca="false">IF(NOT(ISNUMBER(I78)),0,IF(AND(ABS(I78)&gt;IF(Costi!$B$32="Fisso",Costi!$C$5,Costi!$C$6)*ABS(I50),ABS(I78)*IF(Costi!$B$32="Fisso",1,Costi!I$14)&gt;Costi!$C$7,ABS(I78)&gt;Costi!$C$8*$B$106),SIGN(I78),0))</f>
        <v>0</v>
      </c>
      <c r="J134" s="31" t="n">
        <f aca="false">IF(NOT(ISNUMBER(J78)),0,IF(AND(ABS(J78)&gt;IF(Costi!$B$32="Fisso",Costi!$C$5,Costi!$C$6)*ABS(J50),ABS(J78)*IF(Costi!$B$32="Fisso",1,Costi!J$14)&gt;Costi!$C$7,ABS(J78)&gt;Costi!$C$8*$B$106),SIGN(J78),0))</f>
        <v>0</v>
      </c>
      <c r="K134" s="31" t="n">
        <f aca="false">IF(NOT(ISNUMBER(K78)),0,IF(AND(ABS(K78)&gt;IF(Costi!$B$32="Fisso",Costi!$C$5,Costi!$C$6)*ABS(K50),ABS(K78)*IF(Costi!$B$32="Fisso",1,Costi!K$14)&gt;Costi!$C$7,ABS(K78)&gt;Costi!$C$8*$B$106),SIGN(K78),0))</f>
        <v>0</v>
      </c>
      <c r="L134" s="31" t="n">
        <f aca="false">IF(NOT(ISNUMBER(L78)),0,IF(AND(ABS(L78)&gt;IF(Costi!$B$32="Fisso",Costi!$C$5,Costi!$C$6)*ABS(L50),ABS(L78)*IF(Costi!$B$32="Fisso",1,Costi!L$14)&gt;Costi!$C$7,ABS(L78)&gt;Costi!$C$8*$B$106),SIGN(L78),0))</f>
        <v>0</v>
      </c>
      <c r="M134" s="31" t="n">
        <f aca="false">IF(NOT(ISNUMBER(M78)),0,IF(AND(ABS(M78)&gt;IF(Costi!$B$32="Fisso",Costi!$C$5,Costi!$C$6)*ABS(M50),ABS(M78)*IF(Costi!$B$32="Fisso",1,Costi!M$14)&gt;Costi!$C$7,ABS(M78)&gt;Costi!$C$8*$B$106),SIGN(M78),0))</f>
        <v>0</v>
      </c>
      <c r="N134" s="31" t="n">
        <f aca="false">IF(NOT(ISNUMBER(N78)),0,IF(AND(ABS(N78)&gt;IF(Costi!$B$32="Fisso",Costi!$C$5,Costi!$C$6)*ABS(N50),ABS(N78)*IF(Costi!$B$32="Fisso",1,Costi!N$14)&gt;Costi!$C$7,ABS(N78)&gt;Costi!$C$8*$B$106),SIGN(N78),0))</f>
        <v>0</v>
      </c>
    </row>
    <row r="135" customFormat="false" ht="15" hidden="false" customHeight="false" outlineLevel="0" collapsed="false">
      <c r="A135" s="27" t="str">
        <f aca="false">Costi!A33&amp;""</f>
        <v/>
      </c>
      <c r="C135" s="31" t="n">
        <f aca="false">IF(NOT(ISNUMBER(C79)),0,IF(AND(ABS(C79)&gt;IF(Costi!$B$33="Fisso",Costi!$C$5,Costi!$C$6)*ABS(C51),ABS(C79)*IF(Costi!$B$33="Fisso",1,Costi!C$14)&gt;Costi!$C$7,ABS(C79)&gt;Costi!$C$8*$B$107),SIGN(C79),0))</f>
        <v>0</v>
      </c>
      <c r="D135" s="31" t="n">
        <f aca="false">IF(NOT(ISNUMBER(D79)),0,IF(AND(ABS(D79)&gt;IF(Costi!$B$33="Fisso",Costi!$C$5,Costi!$C$6)*ABS(D51),ABS(D79)*IF(Costi!$B$33="Fisso",1,Costi!D$14)&gt;Costi!$C$7,ABS(D79)&gt;Costi!$C$8*$B$107),SIGN(D79),0))</f>
        <v>0</v>
      </c>
      <c r="E135" s="31" t="n">
        <f aca="false">IF(NOT(ISNUMBER(E79)),0,IF(AND(ABS(E79)&gt;IF(Costi!$B$33="Fisso",Costi!$C$5,Costi!$C$6)*ABS(E51),ABS(E79)*IF(Costi!$B$33="Fisso",1,Costi!E$14)&gt;Costi!$C$7,ABS(E79)&gt;Costi!$C$8*$B$107),SIGN(E79),0))</f>
        <v>0</v>
      </c>
      <c r="F135" s="31" t="n">
        <f aca="false">IF(NOT(ISNUMBER(F79)),0,IF(AND(ABS(F79)&gt;IF(Costi!$B$33="Fisso",Costi!$C$5,Costi!$C$6)*ABS(F51),ABS(F79)*IF(Costi!$B$33="Fisso",1,Costi!F$14)&gt;Costi!$C$7,ABS(F79)&gt;Costi!$C$8*$B$107),SIGN(F79),0))</f>
        <v>0</v>
      </c>
      <c r="G135" s="31" t="n">
        <f aca="false">IF(NOT(ISNUMBER(G79)),0,IF(AND(ABS(G79)&gt;IF(Costi!$B$33="Fisso",Costi!$C$5,Costi!$C$6)*ABS(G51),ABS(G79)*IF(Costi!$B$33="Fisso",1,Costi!G$14)&gt;Costi!$C$7,ABS(G79)&gt;Costi!$C$8*$B$107),SIGN(G79),0))</f>
        <v>0</v>
      </c>
      <c r="H135" s="31" t="n">
        <f aca="false">IF(NOT(ISNUMBER(H79)),0,IF(AND(ABS(H79)&gt;IF(Costi!$B$33="Fisso",Costi!$C$5,Costi!$C$6)*ABS(H51),ABS(H79)*IF(Costi!$B$33="Fisso",1,Costi!H$14)&gt;Costi!$C$7,ABS(H79)&gt;Costi!$C$8*$B$107),SIGN(H79),0))</f>
        <v>0</v>
      </c>
      <c r="I135" s="31" t="n">
        <f aca="false">IF(NOT(ISNUMBER(I79)),0,IF(AND(ABS(I79)&gt;IF(Costi!$B$33="Fisso",Costi!$C$5,Costi!$C$6)*ABS(I51),ABS(I79)*IF(Costi!$B$33="Fisso",1,Costi!I$14)&gt;Costi!$C$7,ABS(I79)&gt;Costi!$C$8*$B$107),SIGN(I79),0))</f>
        <v>0</v>
      </c>
      <c r="J135" s="31" t="n">
        <f aca="false">IF(NOT(ISNUMBER(J79)),0,IF(AND(ABS(J79)&gt;IF(Costi!$B$33="Fisso",Costi!$C$5,Costi!$C$6)*ABS(J51),ABS(J79)*IF(Costi!$B$33="Fisso",1,Costi!J$14)&gt;Costi!$C$7,ABS(J79)&gt;Costi!$C$8*$B$107),SIGN(J79),0))</f>
        <v>0</v>
      </c>
      <c r="K135" s="31" t="n">
        <f aca="false">IF(NOT(ISNUMBER(K79)),0,IF(AND(ABS(K79)&gt;IF(Costi!$B$33="Fisso",Costi!$C$5,Costi!$C$6)*ABS(K51),ABS(K79)*IF(Costi!$B$33="Fisso",1,Costi!K$14)&gt;Costi!$C$7,ABS(K79)&gt;Costi!$C$8*$B$107),SIGN(K79),0))</f>
        <v>0</v>
      </c>
      <c r="L135" s="31" t="n">
        <f aca="false">IF(NOT(ISNUMBER(L79)),0,IF(AND(ABS(L79)&gt;IF(Costi!$B$33="Fisso",Costi!$C$5,Costi!$C$6)*ABS(L51),ABS(L79)*IF(Costi!$B$33="Fisso",1,Costi!L$14)&gt;Costi!$C$7,ABS(L79)&gt;Costi!$C$8*$B$107),SIGN(L79),0))</f>
        <v>0</v>
      </c>
      <c r="M135" s="31" t="n">
        <f aca="false">IF(NOT(ISNUMBER(M79)),0,IF(AND(ABS(M79)&gt;IF(Costi!$B$33="Fisso",Costi!$C$5,Costi!$C$6)*ABS(M51),ABS(M79)*IF(Costi!$B$33="Fisso",1,Costi!M$14)&gt;Costi!$C$7,ABS(M79)&gt;Costi!$C$8*$B$107),SIGN(M79),0))</f>
        <v>0</v>
      </c>
      <c r="N135" s="31" t="n">
        <f aca="false">IF(NOT(ISNUMBER(N79)),0,IF(AND(ABS(N79)&gt;IF(Costi!$B$33="Fisso",Costi!$C$5,Costi!$C$6)*ABS(N51),ABS(N79)*IF(Costi!$B$33="Fisso",1,Costi!N$14)&gt;Costi!$C$7,ABS(N79)&gt;Costi!$C$8*$B$107),SIGN(N79),0))</f>
        <v>0</v>
      </c>
    </row>
    <row r="136" customFormat="false" ht="15" hidden="false" customHeight="false" outlineLevel="0" collapsed="false">
      <c r="A136" s="27" t="str">
        <f aca="false">Costi!A34&amp;""</f>
        <v/>
      </c>
      <c r="C136" s="31" t="n">
        <f aca="false">IF(NOT(ISNUMBER(C80)),0,IF(AND(ABS(C80)&gt;IF(Costi!$B$34="Fisso",Costi!$C$5,Costi!$C$6)*ABS(C52),ABS(C80)*IF(Costi!$B$34="Fisso",1,Costi!C$14)&gt;Costi!$C$7,ABS(C80)&gt;Costi!$C$8*$B$108),SIGN(C80),0))</f>
        <v>0</v>
      </c>
      <c r="D136" s="31" t="n">
        <f aca="false">IF(NOT(ISNUMBER(D80)),0,IF(AND(ABS(D80)&gt;IF(Costi!$B$34="Fisso",Costi!$C$5,Costi!$C$6)*ABS(D52),ABS(D80)*IF(Costi!$B$34="Fisso",1,Costi!D$14)&gt;Costi!$C$7,ABS(D80)&gt;Costi!$C$8*$B$108),SIGN(D80),0))</f>
        <v>0</v>
      </c>
      <c r="E136" s="31" t="n">
        <f aca="false">IF(NOT(ISNUMBER(E80)),0,IF(AND(ABS(E80)&gt;IF(Costi!$B$34="Fisso",Costi!$C$5,Costi!$C$6)*ABS(E52),ABS(E80)*IF(Costi!$B$34="Fisso",1,Costi!E$14)&gt;Costi!$C$7,ABS(E80)&gt;Costi!$C$8*$B$108),SIGN(E80),0))</f>
        <v>0</v>
      </c>
      <c r="F136" s="31" t="n">
        <f aca="false">IF(NOT(ISNUMBER(F80)),0,IF(AND(ABS(F80)&gt;IF(Costi!$B$34="Fisso",Costi!$C$5,Costi!$C$6)*ABS(F52),ABS(F80)*IF(Costi!$B$34="Fisso",1,Costi!F$14)&gt;Costi!$C$7,ABS(F80)&gt;Costi!$C$8*$B$108),SIGN(F80),0))</f>
        <v>0</v>
      </c>
      <c r="G136" s="31" t="n">
        <f aca="false">IF(NOT(ISNUMBER(G80)),0,IF(AND(ABS(G80)&gt;IF(Costi!$B$34="Fisso",Costi!$C$5,Costi!$C$6)*ABS(G52),ABS(G80)*IF(Costi!$B$34="Fisso",1,Costi!G$14)&gt;Costi!$C$7,ABS(G80)&gt;Costi!$C$8*$B$108),SIGN(G80),0))</f>
        <v>0</v>
      </c>
      <c r="H136" s="31" t="n">
        <f aca="false">IF(NOT(ISNUMBER(H80)),0,IF(AND(ABS(H80)&gt;IF(Costi!$B$34="Fisso",Costi!$C$5,Costi!$C$6)*ABS(H52),ABS(H80)*IF(Costi!$B$34="Fisso",1,Costi!H$14)&gt;Costi!$C$7,ABS(H80)&gt;Costi!$C$8*$B$108),SIGN(H80),0))</f>
        <v>0</v>
      </c>
      <c r="I136" s="31" t="n">
        <f aca="false">IF(NOT(ISNUMBER(I80)),0,IF(AND(ABS(I80)&gt;IF(Costi!$B$34="Fisso",Costi!$C$5,Costi!$C$6)*ABS(I52),ABS(I80)*IF(Costi!$B$34="Fisso",1,Costi!I$14)&gt;Costi!$C$7,ABS(I80)&gt;Costi!$C$8*$B$108),SIGN(I80),0))</f>
        <v>0</v>
      </c>
      <c r="J136" s="31" t="n">
        <f aca="false">IF(NOT(ISNUMBER(J80)),0,IF(AND(ABS(J80)&gt;IF(Costi!$B$34="Fisso",Costi!$C$5,Costi!$C$6)*ABS(J52),ABS(J80)*IF(Costi!$B$34="Fisso",1,Costi!J$14)&gt;Costi!$C$7,ABS(J80)&gt;Costi!$C$8*$B$108),SIGN(J80),0))</f>
        <v>0</v>
      </c>
      <c r="K136" s="31" t="n">
        <f aca="false">IF(NOT(ISNUMBER(K80)),0,IF(AND(ABS(K80)&gt;IF(Costi!$B$34="Fisso",Costi!$C$5,Costi!$C$6)*ABS(K52),ABS(K80)*IF(Costi!$B$34="Fisso",1,Costi!K$14)&gt;Costi!$C$7,ABS(K80)&gt;Costi!$C$8*$B$108),SIGN(K80),0))</f>
        <v>0</v>
      </c>
      <c r="L136" s="31" t="n">
        <f aca="false">IF(NOT(ISNUMBER(L80)),0,IF(AND(ABS(L80)&gt;IF(Costi!$B$34="Fisso",Costi!$C$5,Costi!$C$6)*ABS(L52),ABS(L80)*IF(Costi!$B$34="Fisso",1,Costi!L$14)&gt;Costi!$C$7,ABS(L80)&gt;Costi!$C$8*$B$108),SIGN(L80),0))</f>
        <v>0</v>
      </c>
      <c r="M136" s="31" t="n">
        <f aca="false">IF(NOT(ISNUMBER(M80)),0,IF(AND(ABS(M80)&gt;IF(Costi!$B$34="Fisso",Costi!$C$5,Costi!$C$6)*ABS(M52),ABS(M80)*IF(Costi!$B$34="Fisso",1,Costi!M$14)&gt;Costi!$C$7,ABS(M80)&gt;Costi!$C$8*$B$108),SIGN(M80),0))</f>
        <v>0</v>
      </c>
      <c r="N136" s="31" t="n">
        <f aca="false">IF(NOT(ISNUMBER(N80)),0,IF(AND(ABS(N80)&gt;IF(Costi!$B$34="Fisso",Costi!$C$5,Costi!$C$6)*ABS(N52),ABS(N80)*IF(Costi!$B$34="Fisso",1,Costi!N$14)&gt;Costi!$C$7,ABS(N80)&gt;Costi!$C$8*$B$108),SIGN(N80),0))</f>
        <v>0</v>
      </c>
    </row>
    <row r="137" customFormat="false" ht="15" hidden="false" customHeight="false" outlineLevel="0" collapsed="false">
      <c r="A137" s="27" t="str">
        <f aca="false">Costi!A35&amp;""</f>
        <v/>
      </c>
      <c r="C137" s="31" t="n">
        <f aca="false">IF(NOT(ISNUMBER(C81)),0,IF(AND(ABS(C81)&gt;IF(Costi!$B$35="Fisso",Costi!$C$5,Costi!$C$6)*ABS(C53),ABS(C81)*IF(Costi!$B$35="Fisso",1,Costi!C$14)&gt;Costi!$C$7,ABS(C81)&gt;Costi!$C$8*$B$109),SIGN(C81),0))</f>
        <v>0</v>
      </c>
      <c r="D137" s="31" t="n">
        <f aca="false">IF(NOT(ISNUMBER(D81)),0,IF(AND(ABS(D81)&gt;IF(Costi!$B$35="Fisso",Costi!$C$5,Costi!$C$6)*ABS(D53),ABS(D81)*IF(Costi!$B$35="Fisso",1,Costi!D$14)&gt;Costi!$C$7,ABS(D81)&gt;Costi!$C$8*$B$109),SIGN(D81),0))</f>
        <v>0</v>
      </c>
      <c r="E137" s="31" t="n">
        <f aca="false">IF(NOT(ISNUMBER(E81)),0,IF(AND(ABS(E81)&gt;IF(Costi!$B$35="Fisso",Costi!$C$5,Costi!$C$6)*ABS(E53),ABS(E81)*IF(Costi!$B$35="Fisso",1,Costi!E$14)&gt;Costi!$C$7,ABS(E81)&gt;Costi!$C$8*$B$109),SIGN(E81),0))</f>
        <v>0</v>
      </c>
      <c r="F137" s="31" t="n">
        <f aca="false">IF(NOT(ISNUMBER(F81)),0,IF(AND(ABS(F81)&gt;IF(Costi!$B$35="Fisso",Costi!$C$5,Costi!$C$6)*ABS(F53),ABS(F81)*IF(Costi!$B$35="Fisso",1,Costi!F$14)&gt;Costi!$C$7,ABS(F81)&gt;Costi!$C$8*$B$109),SIGN(F81),0))</f>
        <v>0</v>
      </c>
      <c r="G137" s="31" t="n">
        <f aca="false">IF(NOT(ISNUMBER(G81)),0,IF(AND(ABS(G81)&gt;IF(Costi!$B$35="Fisso",Costi!$C$5,Costi!$C$6)*ABS(G53),ABS(G81)*IF(Costi!$B$35="Fisso",1,Costi!G$14)&gt;Costi!$C$7,ABS(G81)&gt;Costi!$C$8*$B$109),SIGN(G81),0))</f>
        <v>0</v>
      </c>
      <c r="H137" s="31" t="n">
        <f aca="false">IF(NOT(ISNUMBER(H81)),0,IF(AND(ABS(H81)&gt;IF(Costi!$B$35="Fisso",Costi!$C$5,Costi!$C$6)*ABS(H53),ABS(H81)*IF(Costi!$B$35="Fisso",1,Costi!H$14)&gt;Costi!$C$7,ABS(H81)&gt;Costi!$C$8*$B$109),SIGN(H81),0))</f>
        <v>0</v>
      </c>
      <c r="I137" s="31" t="n">
        <f aca="false">IF(NOT(ISNUMBER(I81)),0,IF(AND(ABS(I81)&gt;IF(Costi!$B$35="Fisso",Costi!$C$5,Costi!$C$6)*ABS(I53),ABS(I81)*IF(Costi!$B$35="Fisso",1,Costi!I$14)&gt;Costi!$C$7,ABS(I81)&gt;Costi!$C$8*$B$109),SIGN(I81),0))</f>
        <v>0</v>
      </c>
      <c r="J137" s="31" t="n">
        <f aca="false">IF(NOT(ISNUMBER(J81)),0,IF(AND(ABS(J81)&gt;IF(Costi!$B$35="Fisso",Costi!$C$5,Costi!$C$6)*ABS(J53),ABS(J81)*IF(Costi!$B$35="Fisso",1,Costi!J$14)&gt;Costi!$C$7,ABS(J81)&gt;Costi!$C$8*$B$109),SIGN(J81),0))</f>
        <v>0</v>
      </c>
      <c r="K137" s="31" t="n">
        <f aca="false">IF(NOT(ISNUMBER(K81)),0,IF(AND(ABS(K81)&gt;IF(Costi!$B$35="Fisso",Costi!$C$5,Costi!$C$6)*ABS(K53),ABS(K81)*IF(Costi!$B$35="Fisso",1,Costi!K$14)&gt;Costi!$C$7,ABS(K81)&gt;Costi!$C$8*$B$109),SIGN(K81),0))</f>
        <v>0</v>
      </c>
      <c r="L137" s="31" t="n">
        <f aca="false">IF(NOT(ISNUMBER(L81)),0,IF(AND(ABS(L81)&gt;IF(Costi!$B$35="Fisso",Costi!$C$5,Costi!$C$6)*ABS(L53),ABS(L81)*IF(Costi!$B$35="Fisso",1,Costi!L$14)&gt;Costi!$C$7,ABS(L81)&gt;Costi!$C$8*$B$109),SIGN(L81),0))</f>
        <v>0</v>
      </c>
      <c r="M137" s="31" t="n">
        <f aca="false">IF(NOT(ISNUMBER(M81)),0,IF(AND(ABS(M81)&gt;IF(Costi!$B$35="Fisso",Costi!$C$5,Costi!$C$6)*ABS(M53),ABS(M81)*IF(Costi!$B$35="Fisso",1,Costi!M$14)&gt;Costi!$C$7,ABS(M81)&gt;Costi!$C$8*$B$109),SIGN(M81),0))</f>
        <v>0</v>
      </c>
      <c r="N137" s="31" t="n">
        <f aca="false">IF(NOT(ISNUMBER(N81)),0,IF(AND(ABS(N81)&gt;IF(Costi!$B$35="Fisso",Costi!$C$5,Costi!$C$6)*ABS(N53),ABS(N81)*IF(Costi!$B$35="Fisso",1,Costi!N$14)&gt;Costi!$C$7,ABS(N81)&gt;Costi!$C$8*$B$109),SIGN(N81),0))</f>
        <v>0</v>
      </c>
    </row>
    <row r="138" customFormat="false" ht="15" hidden="false" customHeight="false" outlineLevel="0" collapsed="false">
      <c r="A138" s="27" t="str">
        <f aca="false">Costi!A36&amp;""</f>
        <v/>
      </c>
      <c r="C138" s="31" t="n">
        <f aca="false">IF(NOT(ISNUMBER(C82)),0,IF(AND(ABS(C82)&gt;IF(Costi!$B$36="Fisso",Costi!$C$5,Costi!$C$6)*ABS(C54),ABS(C82)*IF(Costi!$B$36="Fisso",1,Costi!C$14)&gt;Costi!$C$7,ABS(C82)&gt;Costi!$C$8*$B$110),SIGN(C82),0))</f>
        <v>0</v>
      </c>
      <c r="D138" s="31" t="n">
        <f aca="false">IF(NOT(ISNUMBER(D82)),0,IF(AND(ABS(D82)&gt;IF(Costi!$B$36="Fisso",Costi!$C$5,Costi!$C$6)*ABS(D54),ABS(D82)*IF(Costi!$B$36="Fisso",1,Costi!D$14)&gt;Costi!$C$7,ABS(D82)&gt;Costi!$C$8*$B$110),SIGN(D82),0))</f>
        <v>0</v>
      </c>
      <c r="E138" s="31" t="n">
        <f aca="false">IF(NOT(ISNUMBER(E82)),0,IF(AND(ABS(E82)&gt;IF(Costi!$B$36="Fisso",Costi!$C$5,Costi!$C$6)*ABS(E54),ABS(E82)*IF(Costi!$B$36="Fisso",1,Costi!E$14)&gt;Costi!$C$7,ABS(E82)&gt;Costi!$C$8*$B$110),SIGN(E82),0))</f>
        <v>0</v>
      </c>
      <c r="F138" s="31" t="n">
        <f aca="false">IF(NOT(ISNUMBER(F82)),0,IF(AND(ABS(F82)&gt;IF(Costi!$B$36="Fisso",Costi!$C$5,Costi!$C$6)*ABS(F54),ABS(F82)*IF(Costi!$B$36="Fisso",1,Costi!F$14)&gt;Costi!$C$7,ABS(F82)&gt;Costi!$C$8*$B$110),SIGN(F82),0))</f>
        <v>0</v>
      </c>
      <c r="G138" s="31" t="n">
        <f aca="false">IF(NOT(ISNUMBER(G82)),0,IF(AND(ABS(G82)&gt;IF(Costi!$B$36="Fisso",Costi!$C$5,Costi!$C$6)*ABS(G54),ABS(G82)*IF(Costi!$B$36="Fisso",1,Costi!G$14)&gt;Costi!$C$7,ABS(G82)&gt;Costi!$C$8*$B$110),SIGN(G82),0))</f>
        <v>0</v>
      </c>
      <c r="H138" s="31" t="n">
        <f aca="false">IF(NOT(ISNUMBER(H82)),0,IF(AND(ABS(H82)&gt;IF(Costi!$B$36="Fisso",Costi!$C$5,Costi!$C$6)*ABS(H54),ABS(H82)*IF(Costi!$B$36="Fisso",1,Costi!H$14)&gt;Costi!$C$7,ABS(H82)&gt;Costi!$C$8*$B$110),SIGN(H82),0))</f>
        <v>0</v>
      </c>
      <c r="I138" s="31" t="n">
        <f aca="false">IF(NOT(ISNUMBER(I82)),0,IF(AND(ABS(I82)&gt;IF(Costi!$B$36="Fisso",Costi!$C$5,Costi!$C$6)*ABS(I54),ABS(I82)*IF(Costi!$B$36="Fisso",1,Costi!I$14)&gt;Costi!$C$7,ABS(I82)&gt;Costi!$C$8*$B$110),SIGN(I82),0))</f>
        <v>0</v>
      </c>
      <c r="J138" s="31" t="n">
        <f aca="false">IF(NOT(ISNUMBER(J82)),0,IF(AND(ABS(J82)&gt;IF(Costi!$B$36="Fisso",Costi!$C$5,Costi!$C$6)*ABS(J54),ABS(J82)*IF(Costi!$B$36="Fisso",1,Costi!J$14)&gt;Costi!$C$7,ABS(J82)&gt;Costi!$C$8*$B$110),SIGN(J82),0))</f>
        <v>0</v>
      </c>
      <c r="K138" s="31" t="n">
        <f aca="false">IF(NOT(ISNUMBER(K82)),0,IF(AND(ABS(K82)&gt;IF(Costi!$B$36="Fisso",Costi!$C$5,Costi!$C$6)*ABS(K54),ABS(K82)*IF(Costi!$B$36="Fisso",1,Costi!K$14)&gt;Costi!$C$7,ABS(K82)&gt;Costi!$C$8*$B$110),SIGN(K82),0))</f>
        <v>0</v>
      </c>
      <c r="L138" s="31" t="n">
        <f aca="false">IF(NOT(ISNUMBER(L82)),0,IF(AND(ABS(L82)&gt;IF(Costi!$B$36="Fisso",Costi!$C$5,Costi!$C$6)*ABS(L54),ABS(L82)*IF(Costi!$B$36="Fisso",1,Costi!L$14)&gt;Costi!$C$7,ABS(L82)&gt;Costi!$C$8*$B$110),SIGN(L82),0))</f>
        <v>0</v>
      </c>
      <c r="M138" s="31" t="n">
        <f aca="false">IF(NOT(ISNUMBER(M82)),0,IF(AND(ABS(M82)&gt;IF(Costi!$B$36="Fisso",Costi!$C$5,Costi!$C$6)*ABS(M54),ABS(M82)*IF(Costi!$B$36="Fisso",1,Costi!M$14)&gt;Costi!$C$7,ABS(M82)&gt;Costi!$C$8*$B$110),SIGN(M82),0))</f>
        <v>0</v>
      </c>
      <c r="N138" s="31" t="n">
        <f aca="false">IF(NOT(ISNUMBER(N82)),0,IF(AND(ABS(N82)&gt;IF(Costi!$B$36="Fisso",Costi!$C$5,Costi!$C$6)*ABS(N54),ABS(N82)*IF(Costi!$B$36="Fisso",1,Costi!N$14)&gt;Costi!$C$7,ABS(N82)&gt;Costi!$C$8*$B$110),SIGN(N82),0))</f>
        <v>0</v>
      </c>
    </row>
    <row r="139" customFormat="false" ht="15" hidden="false" customHeight="false" outlineLevel="0" collapsed="false">
      <c r="A139" s="27" t="str">
        <f aca="false">Costi!A37&amp;""</f>
        <v/>
      </c>
      <c r="C139" s="31" t="n">
        <f aca="false">IF(NOT(ISNUMBER(C83)),0,IF(AND(ABS(C83)&gt;IF(Costi!$B$37="Fisso",Costi!$C$5,Costi!$C$6)*ABS(C55),ABS(C83)*IF(Costi!$B$37="Fisso",1,Costi!C$14)&gt;Costi!$C$7,ABS(C83)&gt;Costi!$C$8*$B$111),SIGN(C83),0))</f>
        <v>0</v>
      </c>
      <c r="D139" s="31" t="n">
        <f aca="false">IF(NOT(ISNUMBER(D83)),0,IF(AND(ABS(D83)&gt;IF(Costi!$B$37="Fisso",Costi!$C$5,Costi!$C$6)*ABS(D55),ABS(D83)*IF(Costi!$B$37="Fisso",1,Costi!D$14)&gt;Costi!$C$7,ABS(D83)&gt;Costi!$C$8*$B$111),SIGN(D83),0))</f>
        <v>0</v>
      </c>
      <c r="E139" s="31" t="n">
        <f aca="false">IF(NOT(ISNUMBER(E83)),0,IF(AND(ABS(E83)&gt;IF(Costi!$B$37="Fisso",Costi!$C$5,Costi!$C$6)*ABS(E55),ABS(E83)*IF(Costi!$B$37="Fisso",1,Costi!E$14)&gt;Costi!$C$7,ABS(E83)&gt;Costi!$C$8*$B$111),SIGN(E83),0))</f>
        <v>0</v>
      </c>
      <c r="F139" s="31" t="n">
        <f aca="false">IF(NOT(ISNUMBER(F83)),0,IF(AND(ABS(F83)&gt;IF(Costi!$B$37="Fisso",Costi!$C$5,Costi!$C$6)*ABS(F55),ABS(F83)*IF(Costi!$B$37="Fisso",1,Costi!F$14)&gt;Costi!$C$7,ABS(F83)&gt;Costi!$C$8*$B$111),SIGN(F83),0))</f>
        <v>0</v>
      </c>
      <c r="G139" s="31" t="n">
        <f aca="false">IF(NOT(ISNUMBER(G83)),0,IF(AND(ABS(G83)&gt;IF(Costi!$B$37="Fisso",Costi!$C$5,Costi!$C$6)*ABS(G55),ABS(G83)*IF(Costi!$B$37="Fisso",1,Costi!G$14)&gt;Costi!$C$7,ABS(G83)&gt;Costi!$C$8*$B$111),SIGN(G83),0))</f>
        <v>0</v>
      </c>
      <c r="H139" s="31" t="n">
        <f aca="false">IF(NOT(ISNUMBER(H83)),0,IF(AND(ABS(H83)&gt;IF(Costi!$B$37="Fisso",Costi!$C$5,Costi!$C$6)*ABS(H55),ABS(H83)*IF(Costi!$B$37="Fisso",1,Costi!H$14)&gt;Costi!$C$7,ABS(H83)&gt;Costi!$C$8*$B$111),SIGN(H83),0))</f>
        <v>0</v>
      </c>
      <c r="I139" s="31" t="n">
        <f aca="false">IF(NOT(ISNUMBER(I83)),0,IF(AND(ABS(I83)&gt;IF(Costi!$B$37="Fisso",Costi!$C$5,Costi!$C$6)*ABS(I55),ABS(I83)*IF(Costi!$B$37="Fisso",1,Costi!I$14)&gt;Costi!$C$7,ABS(I83)&gt;Costi!$C$8*$B$111),SIGN(I83),0))</f>
        <v>0</v>
      </c>
      <c r="J139" s="31" t="n">
        <f aca="false">IF(NOT(ISNUMBER(J83)),0,IF(AND(ABS(J83)&gt;IF(Costi!$B$37="Fisso",Costi!$C$5,Costi!$C$6)*ABS(J55),ABS(J83)*IF(Costi!$B$37="Fisso",1,Costi!J$14)&gt;Costi!$C$7,ABS(J83)&gt;Costi!$C$8*$B$111),SIGN(J83),0))</f>
        <v>0</v>
      </c>
      <c r="K139" s="31" t="n">
        <f aca="false">IF(NOT(ISNUMBER(K83)),0,IF(AND(ABS(K83)&gt;IF(Costi!$B$37="Fisso",Costi!$C$5,Costi!$C$6)*ABS(K55),ABS(K83)*IF(Costi!$B$37="Fisso",1,Costi!K$14)&gt;Costi!$C$7,ABS(K83)&gt;Costi!$C$8*$B$111),SIGN(K83),0))</f>
        <v>0</v>
      </c>
      <c r="L139" s="31" t="n">
        <f aca="false">IF(NOT(ISNUMBER(L83)),0,IF(AND(ABS(L83)&gt;IF(Costi!$B$37="Fisso",Costi!$C$5,Costi!$C$6)*ABS(L55),ABS(L83)*IF(Costi!$B$37="Fisso",1,Costi!L$14)&gt;Costi!$C$7,ABS(L83)&gt;Costi!$C$8*$B$111),SIGN(L83),0))</f>
        <v>0</v>
      </c>
      <c r="M139" s="31" t="n">
        <f aca="false">IF(NOT(ISNUMBER(M83)),0,IF(AND(ABS(M83)&gt;IF(Costi!$B$37="Fisso",Costi!$C$5,Costi!$C$6)*ABS(M55),ABS(M83)*IF(Costi!$B$37="Fisso",1,Costi!M$14)&gt;Costi!$C$7,ABS(M83)&gt;Costi!$C$8*$B$111),SIGN(M83),0))</f>
        <v>0</v>
      </c>
      <c r="N139" s="31" t="n">
        <f aca="false">IF(NOT(ISNUMBER(N83)),0,IF(AND(ABS(N83)&gt;IF(Costi!$B$37="Fisso",Costi!$C$5,Costi!$C$6)*ABS(N55),ABS(N83)*IF(Costi!$B$37="Fisso",1,Costi!N$14)&gt;Costi!$C$7,ABS(N83)&gt;Costi!$C$8*$B$111),SIGN(N83),0))</f>
        <v>0</v>
      </c>
    </row>
    <row r="140" customFormat="false" ht="15" hidden="false" customHeight="false" outlineLevel="0" collapsed="false">
      <c r="A140" s="27" t="str">
        <f aca="false">Costi!A38&amp;""</f>
        <v/>
      </c>
      <c r="C140" s="31" t="n">
        <f aca="false">IF(NOT(ISNUMBER(C84)),0,IF(AND(ABS(C84)&gt;IF(Costi!$B$38="Fisso",Costi!$C$5,Costi!$C$6)*ABS(C56),ABS(C84)*IF(Costi!$B$38="Fisso",1,Costi!C$14)&gt;Costi!$C$7,ABS(C84)&gt;Costi!$C$8*$B$112),SIGN(C84),0))</f>
        <v>0</v>
      </c>
      <c r="D140" s="31" t="n">
        <f aca="false">IF(NOT(ISNUMBER(D84)),0,IF(AND(ABS(D84)&gt;IF(Costi!$B$38="Fisso",Costi!$C$5,Costi!$C$6)*ABS(D56),ABS(D84)*IF(Costi!$B$38="Fisso",1,Costi!D$14)&gt;Costi!$C$7,ABS(D84)&gt;Costi!$C$8*$B$112),SIGN(D84),0))</f>
        <v>0</v>
      </c>
      <c r="E140" s="31" t="n">
        <f aca="false">IF(NOT(ISNUMBER(E84)),0,IF(AND(ABS(E84)&gt;IF(Costi!$B$38="Fisso",Costi!$C$5,Costi!$C$6)*ABS(E56),ABS(E84)*IF(Costi!$B$38="Fisso",1,Costi!E$14)&gt;Costi!$C$7,ABS(E84)&gt;Costi!$C$8*$B$112),SIGN(E84),0))</f>
        <v>0</v>
      </c>
      <c r="F140" s="31" t="n">
        <f aca="false">IF(NOT(ISNUMBER(F84)),0,IF(AND(ABS(F84)&gt;IF(Costi!$B$38="Fisso",Costi!$C$5,Costi!$C$6)*ABS(F56),ABS(F84)*IF(Costi!$B$38="Fisso",1,Costi!F$14)&gt;Costi!$C$7,ABS(F84)&gt;Costi!$C$8*$B$112),SIGN(F84),0))</f>
        <v>0</v>
      </c>
      <c r="G140" s="31" t="n">
        <f aca="false">IF(NOT(ISNUMBER(G84)),0,IF(AND(ABS(G84)&gt;IF(Costi!$B$38="Fisso",Costi!$C$5,Costi!$C$6)*ABS(G56),ABS(G84)*IF(Costi!$B$38="Fisso",1,Costi!G$14)&gt;Costi!$C$7,ABS(G84)&gt;Costi!$C$8*$B$112),SIGN(G84),0))</f>
        <v>0</v>
      </c>
      <c r="H140" s="31" t="n">
        <f aca="false">IF(NOT(ISNUMBER(H84)),0,IF(AND(ABS(H84)&gt;IF(Costi!$B$38="Fisso",Costi!$C$5,Costi!$C$6)*ABS(H56),ABS(H84)*IF(Costi!$B$38="Fisso",1,Costi!H$14)&gt;Costi!$C$7,ABS(H84)&gt;Costi!$C$8*$B$112),SIGN(H84),0))</f>
        <v>0</v>
      </c>
      <c r="I140" s="31" t="n">
        <f aca="false">IF(NOT(ISNUMBER(I84)),0,IF(AND(ABS(I84)&gt;IF(Costi!$B$38="Fisso",Costi!$C$5,Costi!$C$6)*ABS(I56),ABS(I84)*IF(Costi!$B$38="Fisso",1,Costi!I$14)&gt;Costi!$C$7,ABS(I84)&gt;Costi!$C$8*$B$112),SIGN(I84),0))</f>
        <v>0</v>
      </c>
      <c r="J140" s="31" t="n">
        <f aca="false">IF(NOT(ISNUMBER(J84)),0,IF(AND(ABS(J84)&gt;IF(Costi!$B$38="Fisso",Costi!$C$5,Costi!$C$6)*ABS(J56),ABS(J84)*IF(Costi!$B$38="Fisso",1,Costi!J$14)&gt;Costi!$C$7,ABS(J84)&gt;Costi!$C$8*$B$112),SIGN(J84),0))</f>
        <v>0</v>
      </c>
      <c r="K140" s="31" t="n">
        <f aca="false">IF(NOT(ISNUMBER(K84)),0,IF(AND(ABS(K84)&gt;IF(Costi!$B$38="Fisso",Costi!$C$5,Costi!$C$6)*ABS(K56),ABS(K84)*IF(Costi!$B$38="Fisso",1,Costi!K$14)&gt;Costi!$C$7,ABS(K84)&gt;Costi!$C$8*$B$112),SIGN(K84),0))</f>
        <v>0</v>
      </c>
      <c r="L140" s="31" t="n">
        <f aca="false">IF(NOT(ISNUMBER(L84)),0,IF(AND(ABS(L84)&gt;IF(Costi!$B$38="Fisso",Costi!$C$5,Costi!$C$6)*ABS(L56),ABS(L84)*IF(Costi!$B$38="Fisso",1,Costi!L$14)&gt;Costi!$C$7,ABS(L84)&gt;Costi!$C$8*$B$112),SIGN(L84),0))</f>
        <v>0</v>
      </c>
      <c r="M140" s="31" t="n">
        <f aca="false">IF(NOT(ISNUMBER(M84)),0,IF(AND(ABS(M84)&gt;IF(Costi!$B$38="Fisso",Costi!$C$5,Costi!$C$6)*ABS(M56),ABS(M84)*IF(Costi!$B$38="Fisso",1,Costi!M$14)&gt;Costi!$C$7,ABS(M84)&gt;Costi!$C$8*$B$112),SIGN(M84),0))</f>
        <v>0</v>
      </c>
      <c r="N140" s="31" t="n">
        <f aca="false">IF(NOT(ISNUMBER(N84)),0,IF(AND(ABS(N84)&gt;IF(Costi!$B$38="Fisso",Costi!$C$5,Costi!$C$6)*ABS(N56),ABS(N84)*IF(Costi!$B$38="Fisso",1,Costi!N$14)&gt;Costi!$C$7,ABS(N84)&gt;Costi!$C$8*$B$112),SIGN(N84),0))</f>
        <v>0</v>
      </c>
    </row>
    <row r="141" customFormat="false" ht="15" hidden="false" customHeight="false" outlineLevel="0" collapsed="false">
      <c r="A141" s="27" t="str">
        <f aca="false">Costi!A39&amp;""</f>
        <v/>
      </c>
      <c r="C141" s="31" t="n">
        <f aca="false">IF(NOT(ISNUMBER(C85)),0,IF(AND(ABS(C85)&gt;IF(Costi!$B$39="Fisso",Costi!$C$5,Costi!$C$6)*ABS(C57),ABS(C85)*IF(Costi!$B$39="Fisso",1,Costi!C$14)&gt;Costi!$C$7,ABS(C85)&gt;Costi!$C$8*$B$113),SIGN(C85),0))</f>
        <v>0</v>
      </c>
      <c r="D141" s="31" t="n">
        <f aca="false">IF(NOT(ISNUMBER(D85)),0,IF(AND(ABS(D85)&gt;IF(Costi!$B$39="Fisso",Costi!$C$5,Costi!$C$6)*ABS(D57),ABS(D85)*IF(Costi!$B$39="Fisso",1,Costi!D$14)&gt;Costi!$C$7,ABS(D85)&gt;Costi!$C$8*$B$113),SIGN(D85),0))</f>
        <v>0</v>
      </c>
      <c r="E141" s="31" t="n">
        <f aca="false">IF(NOT(ISNUMBER(E85)),0,IF(AND(ABS(E85)&gt;IF(Costi!$B$39="Fisso",Costi!$C$5,Costi!$C$6)*ABS(E57),ABS(E85)*IF(Costi!$B$39="Fisso",1,Costi!E$14)&gt;Costi!$C$7,ABS(E85)&gt;Costi!$C$8*$B$113),SIGN(E85),0))</f>
        <v>0</v>
      </c>
      <c r="F141" s="31" t="n">
        <f aca="false">IF(NOT(ISNUMBER(F85)),0,IF(AND(ABS(F85)&gt;IF(Costi!$B$39="Fisso",Costi!$C$5,Costi!$C$6)*ABS(F57),ABS(F85)*IF(Costi!$B$39="Fisso",1,Costi!F$14)&gt;Costi!$C$7,ABS(F85)&gt;Costi!$C$8*$B$113),SIGN(F85),0))</f>
        <v>0</v>
      </c>
      <c r="G141" s="31" t="n">
        <f aca="false">IF(NOT(ISNUMBER(G85)),0,IF(AND(ABS(G85)&gt;IF(Costi!$B$39="Fisso",Costi!$C$5,Costi!$C$6)*ABS(G57),ABS(G85)*IF(Costi!$B$39="Fisso",1,Costi!G$14)&gt;Costi!$C$7,ABS(G85)&gt;Costi!$C$8*$B$113),SIGN(G85),0))</f>
        <v>0</v>
      </c>
      <c r="H141" s="31" t="n">
        <f aca="false">IF(NOT(ISNUMBER(H85)),0,IF(AND(ABS(H85)&gt;IF(Costi!$B$39="Fisso",Costi!$C$5,Costi!$C$6)*ABS(H57),ABS(H85)*IF(Costi!$B$39="Fisso",1,Costi!H$14)&gt;Costi!$C$7,ABS(H85)&gt;Costi!$C$8*$B$113),SIGN(H85),0))</f>
        <v>0</v>
      </c>
      <c r="I141" s="31" t="n">
        <f aca="false">IF(NOT(ISNUMBER(I85)),0,IF(AND(ABS(I85)&gt;IF(Costi!$B$39="Fisso",Costi!$C$5,Costi!$C$6)*ABS(I57),ABS(I85)*IF(Costi!$B$39="Fisso",1,Costi!I$14)&gt;Costi!$C$7,ABS(I85)&gt;Costi!$C$8*$B$113),SIGN(I85),0))</f>
        <v>0</v>
      </c>
      <c r="J141" s="31" t="n">
        <f aca="false">IF(NOT(ISNUMBER(J85)),0,IF(AND(ABS(J85)&gt;IF(Costi!$B$39="Fisso",Costi!$C$5,Costi!$C$6)*ABS(J57),ABS(J85)*IF(Costi!$B$39="Fisso",1,Costi!J$14)&gt;Costi!$C$7,ABS(J85)&gt;Costi!$C$8*$B$113),SIGN(J85),0))</f>
        <v>0</v>
      </c>
      <c r="K141" s="31" t="n">
        <f aca="false">IF(NOT(ISNUMBER(K85)),0,IF(AND(ABS(K85)&gt;IF(Costi!$B$39="Fisso",Costi!$C$5,Costi!$C$6)*ABS(K57),ABS(K85)*IF(Costi!$B$39="Fisso",1,Costi!K$14)&gt;Costi!$C$7,ABS(K85)&gt;Costi!$C$8*$B$113),SIGN(K85),0))</f>
        <v>0</v>
      </c>
      <c r="L141" s="31" t="n">
        <f aca="false">IF(NOT(ISNUMBER(L85)),0,IF(AND(ABS(L85)&gt;IF(Costi!$B$39="Fisso",Costi!$C$5,Costi!$C$6)*ABS(L57),ABS(L85)*IF(Costi!$B$39="Fisso",1,Costi!L$14)&gt;Costi!$C$7,ABS(L85)&gt;Costi!$C$8*$B$113),SIGN(L85),0))</f>
        <v>0</v>
      </c>
      <c r="M141" s="31" t="n">
        <f aca="false">IF(NOT(ISNUMBER(M85)),0,IF(AND(ABS(M85)&gt;IF(Costi!$B$39="Fisso",Costi!$C$5,Costi!$C$6)*ABS(M57),ABS(M85)*IF(Costi!$B$39="Fisso",1,Costi!M$14)&gt;Costi!$C$7,ABS(M85)&gt;Costi!$C$8*$B$113),SIGN(M85),0))</f>
        <v>0</v>
      </c>
      <c r="N141" s="31" t="n">
        <f aca="false">IF(NOT(ISNUMBER(N85)),0,IF(AND(ABS(N85)&gt;IF(Costi!$B$39="Fisso",Costi!$C$5,Costi!$C$6)*ABS(N57),ABS(N85)*IF(Costi!$B$39="Fisso",1,Costi!N$14)&gt;Costi!$C$7,ABS(N85)&gt;Costi!$C$8*$B$113),SIGN(N85),0))</f>
        <v>0</v>
      </c>
    </row>
    <row r="142" customFormat="false" ht="15" hidden="false" customHeight="false" outlineLevel="0" collapsed="false">
      <c r="A142" s="27" t="str">
        <f aca="false">Costi!A40&amp;""</f>
        <v/>
      </c>
      <c r="C142" s="31" t="n">
        <f aca="false">IF(NOT(ISNUMBER(C86)),0,IF(AND(ABS(C86)&gt;IF(Costi!$B$40="Fisso",Costi!$C$5,Costi!$C$6)*ABS(C58),ABS(C86)*IF(Costi!$B$40="Fisso",1,Costi!C$14)&gt;Costi!$C$7,ABS(C86)&gt;Costi!$C$8*$B$114),SIGN(C86),0))</f>
        <v>0</v>
      </c>
      <c r="D142" s="31" t="n">
        <f aca="false">IF(NOT(ISNUMBER(D86)),0,IF(AND(ABS(D86)&gt;IF(Costi!$B$40="Fisso",Costi!$C$5,Costi!$C$6)*ABS(D58),ABS(D86)*IF(Costi!$B$40="Fisso",1,Costi!D$14)&gt;Costi!$C$7,ABS(D86)&gt;Costi!$C$8*$B$114),SIGN(D86),0))</f>
        <v>0</v>
      </c>
      <c r="E142" s="31" t="n">
        <f aca="false">IF(NOT(ISNUMBER(E86)),0,IF(AND(ABS(E86)&gt;IF(Costi!$B$40="Fisso",Costi!$C$5,Costi!$C$6)*ABS(E58),ABS(E86)*IF(Costi!$B$40="Fisso",1,Costi!E$14)&gt;Costi!$C$7,ABS(E86)&gt;Costi!$C$8*$B$114),SIGN(E86),0))</f>
        <v>0</v>
      </c>
      <c r="F142" s="31" t="n">
        <f aca="false">IF(NOT(ISNUMBER(F86)),0,IF(AND(ABS(F86)&gt;IF(Costi!$B$40="Fisso",Costi!$C$5,Costi!$C$6)*ABS(F58),ABS(F86)*IF(Costi!$B$40="Fisso",1,Costi!F$14)&gt;Costi!$C$7,ABS(F86)&gt;Costi!$C$8*$B$114),SIGN(F86),0))</f>
        <v>0</v>
      </c>
      <c r="G142" s="31" t="n">
        <f aca="false">IF(NOT(ISNUMBER(G86)),0,IF(AND(ABS(G86)&gt;IF(Costi!$B$40="Fisso",Costi!$C$5,Costi!$C$6)*ABS(G58),ABS(G86)*IF(Costi!$B$40="Fisso",1,Costi!G$14)&gt;Costi!$C$7,ABS(G86)&gt;Costi!$C$8*$B$114),SIGN(G86),0))</f>
        <v>0</v>
      </c>
      <c r="H142" s="31" t="n">
        <f aca="false">IF(NOT(ISNUMBER(H86)),0,IF(AND(ABS(H86)&gt;IF(Costi!$B$40="Fisso",Costi!$C$5,Costi!$C$6)*ABS(H58),ABS(H86)*IF(Costi!$B$40="Fisso",1,Costi!H$14)&gt;Costi!$C$7,ABS(H86)&gt;Costi!$C$8*$B$114),SIGN(H86),0))</f>
        <v>0</v>
      </c>
      <c r="I142" s="31" t="n">
        <f aca="false">IF(NOT(ISNUMBER(I86)),0,IF(AND(ABS(I86)&gt;IF(Costi!$B$40="Fisso",Costi!$C$5,Costi!$C$6)*ABS(I58),ABS(I86)*IF(Costi!$B$40="Fisso",1,Costi!I$14)&gt;Costi!$C$7,ABS(I86)&gt;Costi!$C$8*$B$114),SIGN(I86),0))</f>
        <v>0</v>
      </c>
      <c r="J142" s="31" t="n">
        <f aca="false">IF(NOT(ISNUMBER(J86)),0,IF(AND(ABS(J86)&gt;IF(Costi!$B$40="Fisso",Costi!$C$5,Costi!$C$6)*ABS(J58),ABS(J86)*IF(Costi!$B$40="Fisso",1,Costi!J$14)&gt;Costi!$C$7,ABS(J86)&gt;Costi!$C$8*$B$114),SIGN(J86),0))</f>
        <v>0</v>
      </c>
      <c r="K142" s="31" t="n">
        <f aca="false">IF(NOT(ISNUMBER(K86)),0,IF(AND(ABS(K86)&gt;IF(Costi!$B$40="Fisso",Costi!$C$5,Costi!$C$6)*ABS(K58),ABS(K86)*IF(Costi!$B$40="Fisso",1,Costi!K$14)&gt;Costi!$C$7,ABS(K86)&gt;Costi!$C$8*$B$114),SIGN(K86),0))</f>
        <v>0</v>
      </c>
      <c r="L142" s="31" t="n">
        <f aca="false">IF(NOT(ISNUMBER(L86)),0,IF(AND(ABS(L86)&gt;IF(Costi!$B$40="Fisso",Costi!$C$5,Costi!$C$6)*ABS(L58),ABS(L86)*IF(Costi!$B$40="Fisso",1,Costi!L$14)&gt;Costi!$C$7,ABS(L86)&gt;Costi!$C$8*$B$114),SIGN(L86),0))</f>
        <v>0</v>
      </c>
      <c r="M142" s="31" t="n">
        <f aca="false">IF(NOT(ISNUMBER(M86)),0,IF(AND(ABS(M86)&gt;IF(Costi!$B$40="Fisso",Costi!$C$5,Costi!$C$6)*ABS(M58),ABS(M86)*IF(Costi!$B$40="Fisso",1,Costi!M$14)&gt;Costi!$C$7,ABS(M86)&gt;Costi!$C$8*$B$114),SIGN(M86),0))</f>
        <v>0</v>
      </c>
      <c r="N142" s="31" t="n">
        <f aca="false">IF(NOT(ISNUMBER(N86)),0,IF(AND(ABS(N86)&gt;IF(Costi!$B$40="Fisso",Costi!$C$5,Costi!$C$6)*ABS(N58),ABS(N86)*IF(Costi!$B$40="Fisso",1,Costi!N$14)&gt;Costi!$C$7,ABS(N86)&gt;Costi!$C$8*$B$114),SIGN(N86),0))</f>
        <v>0</v>
      </c>
    </row>
    <row r="145" customFormat="false" ht="15" hidden="false" customHeight="false" outlineLevel="0" collapsed="false">
      <c r="A145" s="3" t="s">
        <v>71</v>
      </c>
    </row>
    <row r="146" customFormat="false" ht="15" hidden="false" customHeight="false" outlineLevel="0" collapsed="false">
      <c r="A146" s="27" t="str">
        <f aca="false">Costi!A16&amp;""</f>
        <v>Merci</v>
      </c>
      <c r="C146" s="29" t="str">
        <f aca="false">IF(C118=0,"",C62*IF(Costi!$B$16="Fisso",1,Costi!C$14))</f>
        <v/>
      </c>
      <c r="D146" s="29" t="str">
        <f aca="false">IF(D118=0,"",D62*IF(Costi!$B$16="Fisso",1,Costi!D$14))</f>
        <v/>
      </c>
      <c r="E146" s="29" t="str">
        <f aca="false">IF(E118=0,"",E62*IF(Costi!$B$16="Fisso",1,Costi!E$14))</f>
        <v/>
      </c>
      <c r="F146" s="29" t="str">
        <f aca="false">IF(F118=0,"",F62*IF(Costi!$B$16="Fisso",1,Costi!F$14))</f>
        <v/>
      </c>
      <c r="G146" s="29" t="str">
        <f aca="false">IF(G118=0,"",G62*IF(Costi!$B$16="Fisso",1,Costi!G$14))</f>
        <v/>
      </c>
      <c r="H146" s="29" t="str">
        <f aca="false">IF(H118=0,"",H62*IF(Costi!$B$16="Fisso",1,Costi!H$14))</f>
        <v/>
      </c>
      <c r="I146" s="29" t="str">
        <f aca="false">IF(I118=0,"",I62*IF(Costi!$B$16="Fisso",1,Costi!I$14))</f>
        <v/>
      </c>
      <c r="J146" s="29" t="n">
        <f aca="false">IF(J118=0,"",J62*IF(Costi!$B$16="Fisso",1,Costi!J$14))</f>
        <v>12000</v>
      </c>
      <c r="K146" s="29" t="str">
        <f aca="false">IF(K118=0,"",K62*IF(Costi!$B$16="Fisso",1,Costi!K$14))</f>
        <v/>
      </c>
      <c r="L146" s="29" t="str">
        <f aca="false">IF(L118=0,"",L62*IF(Costi!$B$16="Fisso",1,Costi!L$14))</f>
        <v/>
      </c>
      <c r="M146" s="29" t="str">
        <f aca="false">IF(M118=0,"",M62*IF(Costi!$B$16="Fisso",1,Costi!M$14))</f>
        <v/>
      </c>
      <c r="N146" s="29" t="str">
        <f aca="false">IF(N118=0,"",N62*IF(Costi!$B$16="Fisso",1,Costi!N$14))</f>
        <v/>
      </c>
    </row>
    <row r="147" customFormat="false" ht="15" hidden="false" customHeight="false" outlineLevel="0" collapsed="false">
      <c r="A147" s="27" t="str">
        <f aca="false">Costi!A17&amp;""</f>
        <v>Imballaggi</v>
      </c>
      <c r="C147" s="29" t="str">
        <f aca="false">IF(C119=0,"",C63*IF(Costi!$B$17="Fisso",1,Costi!C$14))</f>
        <v/>
      </c>
      <c r="D147" s="29" t="str">
        <f aca="false">IF(D119=0,"",D63*IF(Costi!$B$17="Fisso",1,Costi!D$14))</f>
        <v/>
      </c>
      <c r="E147" s="29" t="str">
        <f aca="false">IF(E119=0,"",E63*IF(Costi!$B$17="Fisso",1,Costi!E$14))</f>
        <v/>
      </c>
      <c r="F147" s="29" t="str">
        <f aca="false">IF(F119=0,"",F63*IF(Costi!$B$17="Fisso",1,Costi!F$14))</f>
        <v/>
      </c>
      <c r="G147" s="29" t="str">
        <f aca="false">IF(G119=0,"",G63*IF(Costi!$B$17="Fisso",1,Costi!G$14))</f>
        <v/>
      </c>
      <c r="H147" s="29" t="str">
        <f aca="false">IF(H119=0,"",H63*IF(Costi!$B$17="Fisso",1,Costi!H$14))</f>
        <v/>
      </c>
      <c r="I147" s="29" t="str">
        <f aca="false">IF(I119=0,"",I63*IF(Costi!$B$17="Fisso",1,Costi!I$14))</f>
        <v/>
      </c>
      <c r="J147" s="29" t="str">
        <f aca="false">IF(J119=0,"",J63*IF(Costi!$B$17="Fisso",1,Costi!J$14))</f>
        <v/>
      </c>
      <c r="K147" s="29" t="str">
        <f aca="false">IF(K119=0,"",K63*IF(Costi!$B$17="Fisso",1,Costi!K$14))</f>
        <v/>
      </c>
      <c r="L147" s="29" t="str">
        <f aca="false">IF(L119=0,"",L63*IF(Costi!$B$17="Fisso",1,Costi!L$14))</f>
        <v/>
      </c>
      <c r="M147" s="29" t="str">
        <f aca="false">IF(M119=0,"",M63*IF(Costi!$B$17="Fisso",1,Costi!M$14))</f>
        <v/>
      </c>
      <c r="N147" s="29" t="str">
        <f aca="false">IF(N119=0,"",N63*IF(Costi!$B$17="Fisso",1,Costi!N$14))</f>
        <v/>
      </c>
    </row>
    <row r="148" customFormat="false" ht="15" hidden="false" customHeight="false" outlineLevel="0" collapsed="false">
      <c r="A148" s="27" t="str">
        <f aca="false">Costi!A18&amp;""</f>
        <v>Trasporti in uscita</v>
      </c>
      <c r="C148" s="29" t="str">
        <f aca="false">IF(C120=0,"",C64*IF(Costi!$B$18="Fisso",1,Costi!C$14))</f>
        <v/>
      </c>
      <c r="D148" s="29" t="str">
        <f aca="false">IF(D120=0,"",D64*IF(Costi!$B$18="Fisso",1,Costi!D$14))</f>
        <v/>
      </c>
      <c r="E148" s="29" t="str">
        <f aca="false">IF(E120=0,"",E64*IF(Costi!$B$18="Fisso",1,Costi!E$14))</f>
        <v/>
      </c>
      <c r="F148" s="29" t="str">
        <f aca="false">IF(F120=0,"",F64*IF(Costi!$B$18="Fisso",1,Costi!F$14))</f>
        <v/>
      </c>
      <c r="G148" s="29" t="str">
        <f aca="false">IF(G120=0,"",G64*IF(Costi!$B$18="Fisso",1,Costi!G$14))</f>
        <v/>
      </c>
      <c r="H148" s="29" t="str">
        <f aca="false">IF(H120=0,"",H64*IF(Costi!$B$18="Fisso",1,Costi!H$14))</f>
        <v/>
      </c>
      <c r="I148" s="29" t="str">
        <f aca="false">IF(I120=0,"",I64*IF(Costi!$B$18="Fisso",1,Costi!I$14))</f>
        <v/>
      </c>
      <c r="J148" s="29" t="str">
        <f aca="false">IF(J120=0,"",J64*IF(Costi!$B$18="Fisso",1,Costi!J$14))</f>
        <v/>
      </c>
      <c r="K148" s="29" t="n">
        <f aca="false">IF(K120=0,"",K64*IF(Costi!$B$18="Fisso",1,Costi!K$14))</f>
        <v>5600</v>
      </c>
      <c r="L148" s="29" t="str">
        <f aca="false">IF(L120=0,"",L64*IF(Costi!$B$18="Fisso",1,Costi!L$14))</f>
        <v/>
      </c>
      <c r="M148" s="29" t="str">
        <f aca="false">IF(M120=0,"",M64*IF(Costi!$B$18="Fisso",1,Costi!M$14))</f>
        <v/>
      </c>
      <c r="N148" s="29" t="str">
        <f aca="false">IF(N120=0,"",N64*IF(Costi!$B$18="Fisso",1,Costi!N$14))</f>
        <v/>
      </c>
    </row>
    <row r="149" customFormat="false" ht="15" hidden="false" customHeight="false" outlineLevel="0" collapsed="false">
      <c r="A149" s="27" t="str">
        <f aca="false">Costi!A19&amp;""</f>
        <v>Provvigioni agenti</v>
      </c>
      <c r="C149" s="29" t="str">
        <f aca="false">IF(C121=0,"",C65*IF(Costi!$B$19="Fisso",1,Costi!C$14))</f>
        <v/>
      </c>
      <c r="D149" s="29" t="str">
        <f aca="false">IF(D121=0,"",D65*IF(Costi!$B$19="Fisso",1,Costi!D$14))</f>
        <v/>
      </c>
      <c r="E149" s="29" t="str">
        <f aca="false">IF(E121=0,"",E65*IF(Costi!$B$19="Fisso",1,Costi!E$14))</f>
        <v/>
      </c>
      <c r="F149" s="29" t="str">
        <f aca="false">IF(F121=0,"",F65*IF(Costi!$B$19="Fisso",1,Costi!F$14))</f>
        <v/>
      </c>
      <c r="G149" s="29" t="str">
        <f aca="false">IF(G121=0,"",G65*IF(Costi!$B$19="Fisso",1,Costi!G$14))</f>
        <v/>
      </c>
      <c r="H149" s="29" t="str">
        <f aca="false">IF(H121=0,"",H65*IF(Costi!$B$19="Fisso",1,Costi!H$14))</f>
        <v/>
      </c>
      <c r="I149" s="29" t="str">
        <f aca="false">IF(I121=0,"",I65*IF(Costi!$B$19="Fisso",1,Costi!I$14))</f>
        <v/>
      </c>
      <c r="J149" s="29" t="str">
        <f aca="false">IF(J121=0,"",J65*IF(Costi!$B$19="Fisso",1,Costi!J$14))</f>
        <v/>
      </c>
      <c r="K149" s="29" t="str">
        <f aca="false">IF(K121=0,"",K65*IF(Costi!$B$19="Fisso",1,Costi!K$14))</f>
        <v/>
      </c>
      <c r="L149" s="29" t="str">
        <f aca="false">IF(L121=0,"",L65*IF(Costi!$B$19="Fisso",1,Costi!L$14))</f>
        <v/>
      </c>
      <c r="M149" s="29" t="str">
        <f aca="false">IF(M121=0,"",M65*IF(Costi!$B$19="Fisso",1,Costi!M$14))</f>
        <v/>
      </c>
      <c r="N149" s="29" t="str">
        <f aca="false">IF(N121=0,"",N65*IF(Costi!$B$19="Fisso",1,Costi!N$14))</f>
        <v/>
      </c>
    </row>
    <row r="150" customFormat="false" ht="15" hidden="false" customHeight="false" outlineLevel="0" collapsed="false">
      <c r="A150" s="27" t="str">
        <f aca="false">Costi!A20&amp;""</f>
        <v>Retribuzioni</v>
      </c>
      <c r="C150" s="29" t="str">
        <f aca="false">IF(C122=0,"",C66*IF(Costi!$B$20="Fisso",1,Costi!C$14))</f>
        <v/>
      </c>
      <c r="D150" s="29" t="str">
        <f aca="false">IF(D122=0,"",D66*IF(Costi!$B$20="Fisso",1,Costi!D$14))</f>
        <v/>
      </c>
      <c r="E150" s="29" t="str">
        <f aca="false">IF(E122=0,"",E66*IF(Costi!$B$20="Fisso",1,Costi!E$14))</f>
        <v/>
      </c>
      <c r="F150" s="29" t="str">
        <f aca="false">IF(F122=0,"",F66*IF(Costi!$B$20="Fisso",1,Costi!F$14))</f>
        <v/>
      </c>
      <c r="G150" s="29" t="str">
        <f aca="false">IF(G122=0,"",G66*IF(Costi!$B$20="Fisso",1,Costi!G$14))</f>
        <v/>
      </c>
      <c r="H150" s="29" t="str">
        <f aca="false">IF(H122=0,"",H66*IF(Costi!$B$20="Fisso",1,Costi!H$14))</f>
        <v/>
      </c>
      <c r="I150" s="29" t="str">
        <f aca="false">IF(I122=0,"",I66*IF(Costi!$B$20="Fisso",1,Costi!I$14))</f>
        <v/>
      </c>
      <c r="J150" s="29" t="str">
        <f aca="false">IF(J122=0,"",J66*IF(Costi!$B$20="Fisso",1,Costi!J$14))</f>
        <v/>
      </c>
      <c r="K150" s="29" t="str">
        <f aca="false">IF(K122=0,"",K66*IF(Costi!$B$20="Fisso",1,Costi!K$14))</f>
        <v/>
      </c>
      <c r="L150" s="29" t="str">
        <f aca="false">IF(L122=0,"",L66*IF(Costi!$B$20="Fisso",1,Costi!L$14))</f>
        <v/>
      </c>
      <c r="M150" s="29" t="str">
        <f aca="false">IF(M122=0,"",M66*IF(Costi!$B$20="Fisso",1,Costi!M$14))</f>
        <v/>
      </c>
      <c r="N150" s="29" t="n">
        <f aca="false">IF(N122=0,"",N66*IF(Costi!$B$20="Fisso",1,Costi!N$14))</f>
        <v>62000</v>
      </c>
    </row>
    <row r="151" customFormat="false" ht="15" hidden="false" customHeight="false" outlineLevel="0" collapsed="false">
      <c r="A151" s="27" t="str">
        <f aca="false">Costi!A21&amp;""</f>
        <v>Contributi</v>
      </c>
      <c r="C151" s="29" t="str">
        <f aca="false">IF(C123=0,"",C67*IF(Costi!$B$21="Fisso",1,Costi!C$14))</f>
        <v/>
      </c>
      <c r="D151" s="29" t="str">
        <f aca="false">IF(D123=0,"",D67*IF(Costi!$B$21="Fisso",1,Costi!D$14))</f>
        <v/>
      </c>
      <c r="E151" s="29" t="str">
        <f aca="false">IF(E123=0,"",E67*IF(Costi!$B$21="Fisso",1,Costi!E$14))</f>
        <v/>
      </c>
      <c r="F151" s="29" t="str">
        <f aca="false">IF(F123=0,"",F67*IF(Costi!$B$21="Fisso",1,Costi!F$14))</f>
        <v/>
      </c>
      <c r="G151" s="29" t="str">
        <f aca="false">IF(G123=0,"",G67*IF(Costi!$B$21="Fisso",1,Costi!G$14))</f>
        <v/>
      </c>
      <c r="H151" s="29" t="str">
        <f aca="false">IF(H123=0,"",H67*IF(Costi!$B$21="Fisso",1,Costi!H$14))</f>
        <v/>
      </c>
      <c r="I151" s="29" t="str">
        <f aca="false">IF(I123=0,"",I67*IF(Costi!$B$21="Fisso",1,Costi!I$14))</f>
        <v/>
      </c>
      <c r="J151" s="29" t="str">
        <f aca="false">IF(J123=0,"",J67*IF(Costi!$B$21="Fisso",1,Costi!J$14))</f>
        <v/>
      </c>
      <c r="K151" s="29" t="str">
        <f aca="false">IF(K123=0,"",K67*IF(Costi!$B$21="Fisso",1,Costi!K$14))</f>
        <v/>
      </c>
      <c r="L151" s="29" t="str">
        <f aca="false">IF(L123=0,"",L67*IF(Costi!$B$21="Fisso",1,Costi!L$14))</f>
        <v/>
      </c>
      <c r="M151" s="29" t="str">
        <f aca="false">IF(M123=0,"",M67*IF(Costi!$B$21="Fisso",1,Costi!M$14))</f>
        <v/>
      </c>
      <c r="N151" s="29" t="str">
        <f aca="false">IF(N123=0,"",N67*IF(Costi!$B$21="Fisso",1,Costi!N$14))</f>
        <v/>
      </c>
    </row>
    <row r="152" customFormat="false" ht="15" hidden="false" customHeight="false" outlineLevel="0" collapsed="false">
      <c r="A152" s="27" t="str">
        <f aca="false">Costi!A22&amp;""</f>
        <v>Affitti (pagati a bimestre)</v>
      </c>
      <c r="C152" s="29" t="str">
        <f aca="false">IF(C124=0,"",C68*IF(Costi!$B$22="Fisso",1,Costi!C$14))</f>
        <v/>
      </c>
      <c r="D152" s="29" t="str">
        <f aca="false">IF(D124=0,"",D68*IF(Costi!$B$22="Fisso",1,Costi!D$14))</f>
        <v/>
      </c>
      <c r="E152" s="29" t="str">
        <f aca="false">IF(E124=0,"",E68*IF(Costi!$B$22="Fisso",1,Costi!E$14))</f>
        <v/>
      </c>
      <c r="F152" s="29" t="str">
        <f aca="false">IF(F124=0,"",F68*IF(Costi!$B$22="Fisso",1,Costi!F$14))</f>
        <v/>
      </c>
      <c r="G152" s="29" t="str">
        <f aca="false">IF(G124=0,"",G68*IF(Costi!$B$22="Fisso",1,Costi!G$14))</f>
        <v/>
      </c>
      <c r="H152" s="29" t="str">
        <f aca="false">IF(H124=0,"",H68*IF(Costi!$B$22="Fisso",1,Costi!H$14))</f>
        <v/>
      </c>
      <c r="I152" s="29" t="str">
        <f aca="false">IF(I124=0,"",I68*IF(Costi!$B$22="Fisso",1,Costi!I$14))</f>
        <v/>
      </c>
      <c r="J152" s="29" t="str">
        <f aca="false">IF(J124=0,"",J68*IF(Costi!$B$22="Fisso",1,Costi!J$14))</f>
        <v/>
      </c>
      <c r="K152" s="29" t="str">
        <f aca="false">IF(K124=0,"",K68*IF(Costi!$B$22="Fisso",1,Costi!K$14))</f>
        <v/>
      </c>
      <c r="L152" s="29" t="str">
        <f aca="false">IF(L124=0,"",L68*IF(Costi!$B$22="Fisso",1,Costi!L$14))</f>
        <v/>
      </c>
      <c r="M152" s="29" t="str">
        <f aca="false">IF(M124=0,"",M68*IF(Costi!$B$22="Fisso",1,Costi!M$14))</f>
        <v/>
      </c>
      <c r="N152" s="29" t="str">
        <f aca="false">IF(N124=0,"",N68*IF(Costi!$B$22="Fisso",1,Costi!N$14))</f>
        <v/>
      </c>
    </row>
    <row r="153" customFormat="false" ht="15" hidden="false" customHeight="false" outlineLevel="0" collapsed="false">
      <c r="A153" s="27" t="str">
        <f aca="false">Costi!A23&amp;""</f>
        <v>Energia</v>
      </c>
      <c r="C153" s="29" t="str">
        <f aca="false">IF(C125=0,"",C69*IF(Costi!$B$23="Fisso",1,Costi!C$14))</f>
        <v/>
      </c>
      <c r="D153" s="29" t="str">
        <f aca="false">IF(D125=0,"",D69*IF(Costi!$B$23="Fisso",1,Costi!D$14))</f>
        <v/>
      </c>
      <c r="E153" s="29" t="str">
        <f aca="false">IF(E125=0,"",E69*IF(Costi!$B$23="Fisso",1,Costi!E$14))</f>
        <v/>
      </c>
      <c r="F153" s="29" t="str">
        <f aca="false">IF(F125=0,"",F69*IF(Costi!$B$23="Fisso",1,Costi!F$14))</f>
        <v/>
      </c>
      <c r="G153" s="29" t="str">
        <f aca="false">IF(G125=0,"",G69*IF(Costi!$B$23="Fisso",1,Costi!G$14))</f>
        <v/>
      </c>
      <c r="H153" s="29" t="str">
        <f aca="false">IF(H125=0,"",H69*IF(Costi!$B$23="Fisso",1,Costi!H$14))</f>
        <v/>
      </c>
      <c r="I153" s="29" t="str">
        <f aca="false">IF(I125=0,"",I69*IF(Costi!$B$23="Fisso",1,Costi!I$14))</f>
        <v/>
      </c>
      <c r="J153" s="29" t="n">
        <f aca="false">IF(J125=0,"",J69*IF(Costi!$B$23="Fisso",1,Costi!J$14))</f>
        <v>6500</v>
      </c>
      <c r="K153" s="29" t="str">
        <f aca="false">IF(K125=0,"",K69*IF(Costi!$B$23="Fisso",1,Costi!K$14))</f>
        <v/>
      </c>
      <c r="L153" s="29" t="str">
        <f aca="false">IF(L125=0,"",L69*IF(Costi!$B$23="Fisso",1,Costi!L$14))</f>
        <v/>
      </c>
      <c r="M153" s="29" t="str">
        <f aca="false">IF(M125=0,"",M69*IF(Costi!$B$23="Fisso",1,Costi!M$14))</f>
        <v/>
      </c>
      <c r="N153" s="29" t="str">
        <f aca="false">IF(N125=0,"",N69*IF(Costi!$B$23="Fisso",1,Costi!N$14))</f>
        <v/>
      </c>
    </row>
    <row r="154" customFormat="false" ht="15" hidden="false" customHeight="false" outlineLevel="0" collapsed="false">
      <c r="A154" s="27" t="str">
        <f aca="false">Costi!A24&amp;""</f>
        <v>Manutenzioni</v>
      </c>
      <c r="C154" s="29" t="str">
        <f aca="false">IF(C126=0,"",C70*IF(Costi!$B$24="Fisso",1,Costi!C$14))</f>
        <v/>
      </c>
      <c r="D154" s="29" t="str">
        <f aca="false">IF(D126=0,"",D70*IF(Costi!$B$24="Fisso",1,Costi!D$14))</f>
        <v/>
      </c>
      <c r="E154" s="29" t="n">
        <f aca="false">IF(E126=0,"",E70*IF(Costi!$B$24="Fisso",1,Costi!E$14))</f>
        <v>-3500</v>
      </c>
      <c r="F154" s="29" t="n">
        <f aca="false">IF(F126=0,"",F70*IF(Costi!$B$24="Fisso",1,Costi!F$14))</f>
        <v>3600</v>
      </c>
      <c r="G154" s="29" t="str">
        <f aca="false">IF(G126=0,"",G70*IF(Costi!$B$24="Fisso",1,Costi!G$14))</f>
        <v/>
      </c>
      <c r="H154" s="29" t="str">
        <f aca="false">IF(H126=0,"",H70*IF(Costi!$B$24="Fisso",1,Costi!H$14))</f>
        <v/>
      </c>
      <c r="I154" s="29" t="str">
        <f aca="false">IF(I126=0,"",I70*IF(Costi!$B$24="Fisso",1,Costi!I$14))</f>
        <v/>
      </c>
      <c r="J154" s="29" t="str">
        <f aca="false">IF(J126=0,"",J70*IF(Costi!$B$24="Fisso",1,Costi!J$14))</f>
        <v/>
      </c>
      <c r="K154" s="29" t="str">
        <f aca="false">IF(K126=0,"",K70*IF(Costi!$B$24="Fisso",1,Costi!K$14))</f>
        <v/>
      </c>
      <c r="L154" s="29" t="str">
        <f aca="false">IF(L126=0,"",L70*IF(Costi!$B$24="Fisso",1,Costi!L$14))</f>
        <v/>
      </c>
      <c r="M154" s="29" t="str">
        <f aca="false">IF(M126=0,"",M70*IF(Costi!$B$24="Fisso",1,Costi!M$14))</f>
        <v/>
      </c>
      <c r="N154" s="29" t="str">
        <f aca="false">IF(N126=0,"",N70*IF(Costi!$B$24="Fisso",1,Costi!N$14))</f>
        <v/>
      </c>
    </row>
    <row r="155" customFormat="false" ht="15" hidden="false" customHeight="false" outlineLevel="0" collapsed="false">
      <c r="A155" s="27" t="str">
        <f aca="false">Costi!A25&amp;""</f>
        <v>Consulenze amministrative</v>
      </c>
      <c r="C155" s="29" t="str">
        <f aca="false">IF(C127=0,"",C71*IF(Costi!$B$25="Fisso",1,Costi!C$14))</f>
        <v/>
      </c>
      <c r="D155" s="29" t="str">
        <f aca="false">IF(D127=0,"",D71*IF(Costi!$B$25="Fisso",1,Costi!D$14))</f>
        <v/>
      </c>
      <c r="E155" s="29" t="str">
        <f aca="false">IF(E127=0,"",E71*IF(Costi!$B$25="Fisso",1,Costi!E$14))</f>
        <v/>
      </c>
      <c r="F155" s="29" t="str">
        <f aca="false">IF(F127=0,"",F71*IF(Costi!$B$25="Fisso",1,Costi!F$14))</f>
        <v/>
      </c>
      <c r="G155" s="29" t="str">
        <f aca="false">IF(G127=0,"",G71*IF(Costi!$B$25="Fisso",1,Costi!G$14))</f>
        <v/>
      </c>
      <c r="H155" s="29" t="str">
        <f aca="false">IF(H127=0,"",H71*IF(Costi!$B$25="Fisso",1,Costi!H$14))</f>
        <v/>
      </c>
      <c r="I155" s="29" t="n">
        <f aca="false">IF(I127=0,"",I71*IF(Costi!$B$25="Fisso",1,Costi!I$14))</f>
        <v>-3900</v>
      </c>
      <c r="J155" s="29" t="str">
        <f aca="false">IF(J127=0,"",J71*IF(Costi!$B$25="Fisso",1,Costi!J$14))</f>
        <v/>
      </c>
      <c r="K155" s="29" t="str">
        <f aca="false">IF(K127=0,"",K71*IF(Costi!$B$25="Fisso",1,Costi!K$14))</f>
        <v/>
      </c>
      <c r="L155" s="29" t="str">
        <f aca="false">IF(L127=0,"",L71*IF(Costi!$B$25="Fisso",1,Costi!L$14))</f>
        <v/>
      </c>
      <c r="M155" s="29" t="str">
        <f aca="false">IF(M127=0,"",M71*IF(Costi!$B$25="Fisso",1,Costi!M$14))</f>
        <v/>
      </c>
      <c r="N155" s="29" t="str">
        <f aca="false">IF(N127=0,"",N71*IF(Costi!$B$25="Fisso",1,Costi!N$14))</f>
        <v/>
      </c>
    </row>
    <row r="156" customFormat="false" ht="15" hidden="false" customHeight="false" outlineLevel="0" collapsed="false">
      <c r="A156" s="27" t="str">
        <f aca="false">Costi!A26&amp;""</f>
        <v>Software e canoni</v>
      </c>
      <c r="C156" s="29" t="str">
        <f aca="false">IF(C128=0,"",C72*IF(Costi!$B$26="Fisso",1,Costi!C$14))</f>
        <v/>
      </c>
      <c r="D156" s="29" t="str">
        <f aca="false">IF(D128=0,"",D72*IF(Costi!$B$26="Fisso",1,Costi!D$14))</f>
        <v/>
      </c>
      <c r="E156" s="29" t="str">
        <f aca="false">IF(E128=0,"",E72*IF(Costi!$B$26="Fisso",1,Costi!E$14))</f>
        <v/>
      </c>
      <c r="F156" s="29" t="str">
        <f aca="false">IF(F128=0,"",F72*IF(Costi!$B$26="Fisso",1,Costi!F$14))</f>
        <v/>
      </c>
      <c r="G156" s="29" t="str">
        <f aca="false">IF(G128=0,"",G72*IF(Costi!$B$26="Fisso",1,Costi!G$14))</f>
        <v/>
      </c>
      <c r="H156" s="29" t="str">
        <f aca="false">IF(H128=0,"",H72*IF(Costi!$B$26="Fisso",1,Costi!H$14))</f>
        <v/>
      </c>
      <c r="I156" s="29" t="str">
        <f aca="false">IF(I128=0,"",I72*IF(Costi!$B$26="Fisso",1,Costi!I$14))</f>
        <v/>
      </c>
      <c r="J156" s="29" t="str">
        <f aca="false">IF(J128=0,"",J72*IF(Costi!$B$26="Fisso",1,Costi!J$14))</f>
        <v/>
      </c>
      <c r="K156" s="29" t="str">
        <f aca="false">IF(K128=0,"",K72*IF(Costi!$B$26="Fisso",1,Costi!K$14))</f>
        <v/>
      </c>
      <c r="L156" s="29" t="str">
        <f aca="false">IF(L128=0,"",L72*IF(Costi!$B$26="Fisso",1,Costi!L$14))</f>
        <v/>
      </c>
      <c r="M156" s="29" t="str">
        <f aca="false">IF(M128=0,"",M72*IF(Costi!$B$26="Fisso",1,Costi!M$14))</f>
        <v/>
      </c>
      <c r="N156" s="29" t="str">
        <f aca="false">IF(N128=0,"",N72*IF(Costi!$B$26="Fisso",1,Costi!N$14))</f>
        <v/>
      </c>
    </row>
    <row r="157" customFormat="false" ht="15" hidden="false" customHeight="false" outlineLevel="0" collapsed="false">
      <c r="A157" s="27" t="str">
        <f aca="false">Costi!A27&amp;""</f>
        <v>Assicurazioni</v>
      </c>
      <c r="C157" s="29" t="str">
        <f aca="false">IF(C129=0,"",C73*IF(Costi!$B$27="Fisso",1,Costi!C$14))</f>
        <v/>
      </c>
      <c r="D157" s="29" t="str">
        <f aca="false">IF(D129=0,"",D73*IF(Costi!$B$27="Fisso",1,Costi!D$14))</f>
        <v/>
      </c>
      <c r="E157" s="29" t="str">
        <f aca="false">IF(E129=0,"",E73*IF(Costi!$B$27="Fisso",1,Costi!E$14))</f>
        <v/>
      </c>
      <c r="F157" s="29" t="str">
        <f aca="false">IF(F129=0,"",F73*IF(Costi!$B$27="Fisso",1,Costi!F$14))</f>
        <v/>
      </c>
      <c r="G157" s="29" t="str">
        <f aca="false">IF(G129=0,"",G73*IF(Costi!$B$27="Fisso",1,Costi!G$14))</f>
        <v/>
      </c>
      <c r="H157" s="29" t="str">
        <f aca="false">IF(H129=0,"",H73*IF(Costi!$B$27="Fisso",1,Costi!H$14))</f>
        <v/>
      </c>
      <c r="I157" s="29" t="str">
        <f aca="false">IF(I129=0,"",I73*IF(Costi!$B$27="Fisso",1,Costi!I$14))</f>
        <v/>
      </c>
      <c r="J157" s="29" t="str">
        <f aca="false">IF(J129=0,"",J73*IF(Costi!$B$27="Fisso",1,Costi!J$14))</f>
        <v/>
      </c>
      <c r="K157" s="29" t="str">
        <f aca="false">IF(K129=0,"",K73*IF(Costi!$B$27="Fisso",1,Costi!K$14))</f>
        <v/>
      </c>
      <c r="L157" s="29" t="str">
        <f aca="false">IF(L129=0,"",L73*IF(Costi!$B$27="Fisso",1,Costi!L$14))</f>
        <v/>
      </c>
      <c r="M157" s="29" t="str">
        <f aca="false">IF(M129=0,"",M73*IF(Costi!$B$27="Fisso",1,Costi!M$14))</f>
        <v/>
      </c>
      <c r="N157" s="29" t="str">
        <f aca="false">IF(N129=0,"",N73*IF(Costi!$B$27="Fisso",1,Costi!N$14))</f>
        <v/>
      </c>
    </row>
    <row r="158" customFormat="false" ht="15" hidden="false" customHeight="false" outlineLevel="0" collapsed="false">
      <c r="A158" s="27" t="str">
        <f aca="false">Costi!A28&amp;""</f>
        <v>Marketing</v>
      </c>
      <c r="C158" s="29" t="str">
        <f aca="false">IF(C130=0,"",C74*IF(Costi!$B$28="Fisso",1,Costi!C$14))</f>
        <v/>
      </c>
      <c r="D158" s="29" t="str">
        <f aca="false">IF(D130=0,"",D74*IF(Costi!$B$28="Fisso",1,Costi!D$14))</f>
        <v/>
      </c>
      <c r="E158" s="29" t="str">
        <f aca="false">IF(E130=0,"",E74*IF(Costi!$B$28="Fisso",1,Costi!E$14))</f>
        <v/>
      </c>
      <c r="F158" s="29" t="str">
        <f aca="false">IF(F130=0,"",F74*IF(Costi!$B$28="Fisso",1,Costi!F$14))</f>
        <v/>
      </c>
      <c r="G158" s="29" t="str">
        <f aca="false">IF(G130=0,"",G74*IF(Costi!$B$28="Fisso",1,Costi!G$14))</f>
        <v/>
      </c>
      <c r="H158" s="29" t="str">
        <f aca="false">IF(H130=0,"",H74*IF(Costi!$B$28="Fisso",1,Costi!H$14))</f>
        <v/>
      </c>
      <c r="I158" s="29" t="str">
        <f aca="false">IF(I130=0,"",I74*IF(Costi!$B$28="Fisso",1,Costi!I$14))</f>
        <v/>
      </c>
      <c r="J158" s="29" t="str">
        <f aca="false">IF(J130=0,"",J74*IF(Costi!$B$28="Fisso",1,Costi!J$14))</f>
        <v/>
      </c>
      <c r="K158" s="29" t="str">
        <f aca="false">IF(K130=0,"",K74*IF(Costi!$B$28="Fisso",1,Costi!K$14))</f>
        <v/>
      </c>
      <c r="L158" s="29" t="str">
        <f aca="false">IF(L130=0,"",L74*IF(Costi!$B$28="Fisso",1,Costi!L$14))</f>
        <v/>
      </c>
      <c r="M158" s="29" t="str">
        <f aca="false">IF(M130=0,"",M74*IF(Costi!$B$28="Fisso",1,Costi!M$14))</f>
        <v/>
      </c>
      <c r="N158" s="29" t="str">
        <f aca="false">IF(N130=0,"",N74*IF(Costi!$B$28="Fisso",1,Costi!N$14))</f>
        <v/>
      </c>
    </row>
    <row r="159" customFormat="false" ht="15" hidden="false" customHeight="false" outlineLevel="0" collapsed="false">
      <c r="A159" s="27" t="str">
        <f aca="false">Costi!A29&amp;""</f>
        <v/>
      </c>
      <c r="C159" s="29" t="str">
        <f aca="false">IF(C131=0,"",C75*IF(Costi!$B$29="Fisso",1,Costi!C$14))</f>
        <v/>
      </c>
      <c r="D159" s="29" t="str">
        <f aca="false">IF(D131=0,"",D75*IF(Costi!$B$29="Fisso",1,Costi!D$14))</f>
        <v/>
      </c>
      <c r="E159" s="29" t="str">
        <f aca="false">IF(E131=0,"",E75*IF(Costi!$B$29="Fisso",1,Costi!E$14))</f>
        <v/>
      </c>
      <c r="F159" s="29" t="str">
        <f aca="false">IF(F131=0,"",F75*IF(Costi!$B$29="Fisso",1,Costi!F$14))</f>
        <v/>
      </c>
      <c r="G159" s="29" t="str">
        <f aca="false">IF(G131=0,"",G75*IF(Costi!$B$29="Fisso",1,Costi!G$14))</f>
        <v/>
      </c>
      <c r="H159" s="29" t="str">
        <f aca="false">IF(H131=0,"",H75*IF(Costi!$B$29="Fisso",1,Costi!H$14))</f>
        <v/>
      </c>
      <c r="I159" s="29" t="str">
        <f aca="false">IF(I131=0,"",I75*IF(Costi!$B$29="Fisso",1,Costi!I$14))</f>
        <v/>
      </c>
      <c r="J159" s="29" t="str">
        <f aca="false">IF(J131=0,"",J75*IF(Costi!$B$29="Fisso",1,Costi!J$14))</f>
        <v/>
      </c>
      <c r="K159" s="29" t="str">
        <f aca="false">IF(K131=0,"",K75*IF(Costi!$B$29="Fisso",1,Costi!K$14))</f>
        <v/>
      </c>
      <c r="L159" s="29" t="str">
        <f aca="false">IF(L131=0,"",L75*IF(Costi!$B$29="Fisso",1,Costi!L$14))</f>
        <v/>
      </c>
      <c r="M159" s="29" t="str">
        <f aca="false">IF(M131=0,"",M75*IF(Costi!$B$29="Fisso",1,Costi!M$14))</f>
        <v/>
      </c>
      <c r="N159" s="29" t="str">
        <f aca="false">IF(N131=0,"",N75*IF(Costi!$B$29="Fisso",1,Costi!N$14))</f>
        <v/>
      </c>
    </row>
    <row r="160" customFormat="false" ht="15" hidden="false" customHeight="false" outlineLevel="0" collapsed="false">
      <c r="A160" s="27" t="str">
        <f aca="false">Costi!A30&amp;""</f>
        <v/>
      </c>
      <c r="C160" s="29" t="str">
        <f aca="false">IF(C132=0,"",C76*IF(Costi!$B$30="Fisso",1,Costi!C$14))</f>
        <v/>
      </c>
      <c r="D160" s="29" t="str">
        <f aca="false">IF(D132=0,"",D76*IF(Costi!$B$30="Fisso",1,Costi!D$14))</f>
        <v/>
      </c>
      <c r="E160" s="29" t="str">
        <f aca="false">IF(E132=0,"",E76*IF(Costi!$B$30="Fisso",1,Costi!E$14))</f>
        <v/>
      </c>
      <c r="F160" s="29" t="str">
        <f aca="false">IF(F132=0,"",F76*IF(Costi!$B$30="Fisso",1,Costi!F$14))</f>
        <v/>
      </c>
      <c r="G160" s="29" t="str">
        <f aca="false">IF(G132=0,"",G76*IF(Costi!$B$30="Fisso",1,Costi!G$14))</f>
        <v/>
      </c>
      <c r="H160" s="29" t="str">
        <f aca="false">IF(H132=0,"",H76*IF(Costi!$B$30="Fisso",1,Costi!H$14))</f>
        <v/>
      </c>
      <c r="I160" s="29" t="str">
        <f aca="false">IF(I132=0,"",I76*IF(Costi!$B$30="Fisso",1,Costi!I$14))</f>
        <v/>
      </c>
      <c r="J160" s="29" t="str">
        <f aca="false">IF(J132=0,"",J76*IF(Costi!$B$30="Fisso",1,Costi!J$14))</f>
        <v/>
      </c>
      <c r="K160" s="29" t="str">
        <f aca="false">IF(K132=0,"",K76*IF(Costi!$B$30="Fisso",1,Costi!K$14))</f>
        <v/>
      </c>
      <c r="L160" s="29" t="str">
        <f aca="false">IF(L132=0,"",L76*IF(Costi!$B$30="Fisso",1,Costi!L$14))</f>
        <v/>
      </c>
      <c r="M160" s="29" t="str">
        <f aca="false">IF(M132=0,"",M76*IF(Costi!$B$30="Fisso",1,Costi!M$14))</f>
        <v/>
      </c>
      <c r="N160" s="29" t="str">
        <f aca="false">IF(N132=0,"",N76*IF(Costi!$B$30="Fisso",1,Costi!N$14))</f>
        <v/>
      </c>
    </row>
    <row r="161" customFormat="false" ht="15" hidden="false" customHeight="false" outlineLevel="0" collapsed="false">
      <c r="A161" s="27" t="str">
        <f aca="false">Costi!A31&amp;""</f>
        <v/>
      </c>
      <c r="C161" s="29" t="str">
        <f aca="false">IF(C133=0,"",C77*IF(Costi!$B$31="Fisso",1,Costi!C$14))</f>
        <v/>
      </c>
      <c r="D161" s="29" t="str">
        <f aca="false">IF(D133=0,"",D77*IF(Costi!$B$31="Fisso",1,Costi!D$14))</f>
        <v/>
      </c>
      <c r="E161" s="29" t="str">
        <f aca="false">IF(E133=0,"",E77*IF(Costi!$B$31="Fisso",1,Costi!E$14))</f>
        <v/>
      </c>
      <c r="F161" s="29" t="str">
        <f aca="false">IF(F133=0,"",F77*IF(Costi!$B$31="Fisso",1,Costi!F$14))</f>
        <v/>
      </c>
      <c r="G161" s="29" t="str">
        <f aca="false">IF(G133=0,"",G77*IF(Costi!$B$31="Fisso",1,Costi!G$14))</f>
        <v/>
      </c>
      <c r="H161" s="29" t="str">
        <f aca="false">IF(H133=0,"",H77*IF(Costi!$B$31="Fisso",1,Costi!H$14))</f>
        <v/>
      </c>
      <c r="I161" s="29" t="str">
        <f aca="false">IF(I133=0,"",I77*IF(Costi!$B$31="Fisso",1,Costi!I$14))</f>
        <v/>
      </c>
      <c r="J161" s="29" t="str">
        <f aca="false">IF(J133=0,"",J77*IF(Costi!$B$31="Fisso",1,Costi!J$14))</f>
        <v/>
      </c>
      <c r="K161" s="29" t="str">
        <f aca="false">IF(K133=0,"",K77*IF(Costi!$B$31="Fisso",1,Costi!K$14))</f>
        <v/>
      </c>
      <c r="L161" s="29" t="str">
        <f aca="false">IF(L133=0,"",L77*IF(Costi!$B$31="Fisso",1,Costi!L$14))</f>
        <v/>
      </c>
      <c r="M161" s="29" t="str">
        <f aca="false">IF(M133=0,"",M77*IF(Costi!$B$31="Fisso",1,Costi!M$14))</f>
        <v/>
      </c>
      <c r="N161" s="29" t="str">
        <f aca="false">IF(N133=0,"",N77*IF(Costi!$B$31="Fisso",1,Costi!N$14))</f>
        <v/>
      </c>
    </row>
    <row r="162" customFormat="false" ht="15" hidden="false" customHeight="false" outlineLevel="0" collapsed="false">
      <c r="A162" s="27" t="str">
        <f aca="false">Costi!A32&amp;""</f>
        <v/>
      </c>
      <c r="C162" s="29" t="str">
        <f aca="false">IF(C134=0,"",C78*IF(Costi!$B$32="Fisso",1,Costi!C$14))</f>
        <v/>
      </c>
      <c r="D162" s="29" t="str">
        <f aca="false">IF(D134=0,"",D78*IF(Costi!$B$32="Fisso",1,Costi!D$14))</f>
        <v/>
      </c>
      <c r="E162" s="29" t="str">
        <f aca="false">IF(E134=0,"",E78*IF(Costi!$B$32="Fisso",1,Costi!E$14))</f>
        <v/>
      </c>
      <c r="F162" s="29" t="str">
        <f aca="false">IF(F134=0,"",F78*IF(Costi!$B$32="Fisso",1,Costi!F$14))</f>
        <v/>
      </c>
      <c r="G162" s="29" t="str">
        <f aca="false">IF(G134=0,"",G78*IF(Costi!$B$32="Fisso",1,Costi!G$14))</f>
        <v/>
      </c>
      <c r="H162" s="29" t="str">
        <f aca="false">IF(H134=0,"",H78*IF(Costi!$B$32="Fisso",1,Costi!H$14))</f>
        <v/>
      </c>
      <c r="I162" s="29" t="str">
        <f aca="false">IF(I134=0,"",I78*IF(Costi!$B$32="Fisso",1,Costi!I$14))</f>
        <v/>
      </c>
      <c r="J162" s="29" t="str">
        <f aca="false">IF(J134=0,"",J78*IF(Costi!$B$32="Fisso",1,Costi!J$14))</f>
        <v/>
      </c>
      <c r="K162" s="29" t="str">
        <f aca="false">IF(K134=0,"",K78*IF(Costi!$B$32="Fisso",1,Costi!K$14))</f>
        <v/>
      </c>
      <c r="L162" s="29" t="str">
        <f aca="false">IF(L134=0,"",L78*IF(Costi!$B$32="Fisso",1,Costi!L$14))</f>
        <v/>
      </c>
      <c r="M162" s="29" t="str">
        <f aca="false">IF(M134=0,"",M78*IF(Costi!$B$32="Fisso",1,Costi!M$14))</f>
        <v/>
      </c>
      <c r="N162" s="29" t="str">
        <f aca="false">IF(N134=0,"",N78*IF(Costi!$B$32="Fisso",1,Costi!N$14))</f>
        <v/>
      </c>
    </row>
    <row r="163" customFormat="false" ht="15" hidden="false" customHeight="false" outlineLevel="0" collapsed="false">
      <c r="A163" s="27" t="str">
        <f aca="false">Costi!A33&amp;""</f>
        <v/>
      </c>
      <c r="C163" s="29" t="str">
        <f aca="false">IF(C135=0,"",C79*IF(Costi!$B$33="Fisso",1,Costi!C$14))</f>
        <v/>
      </c>
      <c r="D163" s="29" t="str">
        <f aca="false">IF(D135=0,"",D79*IF(Costi!$B$33="Fisso",1,Costi!D$14))</f>
        <v/>
      </c>
      <c r="E163" s="29" t="str">
        <f aca="false">IF(E135=0,"",E79*IF(Costi!$B$33="Fisso",1,Costi!E$14))</f>
        <v/>
      </c>
      <c r="F163" s="29" t="str">
        <f aca="false">IF(F135=0,"",F79*IF(Costi!$B$33="Fisso",1,Costi!F$14))</f>
        <v/>
      </c>
      <c r="G163" s="29" t="str">
        <f aca="false">IF(G135=0,"",G79*IF(Costi!$B$33="Fisso",1,Costi!G$14))</f>
        <v/>
      </c>
      <c r="H163" s="29" t="str">
        <f aca="false">IF(H135=0,"",H79*IF(Costi!$B$33="Fisso",1,Costi!H$14))</f>
        <v/>
      </c>
      <c r="I163" s="29" t="str">
        <f aca="false">IF(I135=0,"",I79*IF(Costi!$B$33="Fisso",1,Costi!I$14))</f>
        <v/>
      </c>
      <c r="J163" s="29" t="str">
        <f aca="false">IF(J135=0,"",J79*IF(Costi!$B$33="Fisso",1,Costi!J$14))</f>
        <v/>
      </c>
      <c r="K163" s="29" t="str">
        <f aca="false">IF(K135=0,"",K79*IF(Costi!$B$33="Fisso",1,Costi!K$14))</f>
        <v/>
      </c>
      <c r="L163" s="29" t="str">
        <f aca="false">IF(L135=0,"",L79*IF(Costi!$B$33="Fisso",1,Costi!L$14))</f>
        <v/>
      </c>
      <c r="M163" s="29" t="str">
        <f aca="false">IF(M135=0,"",M79*IF(Costi!$B$33="Fisso",1,Costi!M$14))</f>
        <v/>
      </c>
      <c r="N163" s="29" t="str">
        <f aca="false">IF(N135=0,"",N79*IF(Costi!$B$33="Fisso",1,Costi!N$14))</f>
        <v/>
      </c>
    </row>
    <row r="164" customFormat="false" ht="15" hidden="false" customHeight="false" outlineLevel="0" collapsed="false">
      <c r="A164" s="27" t="str">
        <f aca="false">Costi!A34&amp;""</f>
        <v/>
      </c>
      <c r="C164" s="29" t="str">
        <f aca="false">IF(C136=0,"",C80*IF(Costi!$B$34="Fisso",1,Costi!C$14))</f>
        <v/>
      </c>
      <c r="D164" s="29" t="str">
        <f aca="false">IF(D136=0,"",D80*IF(Costi!$B$34="Fisso",1,Costi!D$14))</f>
        <v/>
      </c>
      <c r="E164" s="29" t="str">
        <f aca="false">IF(E136=0,"",E80*IF(Costi!$B$34="Fisso",1,Costi!E$14))</f>
        <v/>
      </c>
      <c r="F164" s="29" t="str">
        <f aca="false">IF(F136=0,"",F80*IF(Costi!$B$34="Fisso",1,Costi!F$14))</f>
        <v/>
      </c>
      <c r="G164" s="29" t="str">
        <f aca="false">IF(G136=0,"",G80*IF(Costi!$B$34="Fisso",1,Costi!G$14))</f>
        <v/>
      </c>
      <c r="H164" s="29" t="str">
        <f aca="false">IF(H136=0,"",H80*IF(Costi!$B$34="Fisso",1,Costi!H$14))</f>
        <v/>
      </c>
      <c r="I164" s="29" t="str">
        <f aca="false">IF(I136=0,"",I80*IF(Costi!$B$34="Fisso",1,Costi!I$14))</f>
        <v/>
      </c>
      <c r="J164" s="29" t="str">
        <f aca="false">IF(J136=0,"",J80*IF(Costi!$B$34="Fisso",1,Costi!J$14))</f>
        <v/>
      </c>
      <c r="K164" s="29" t="str">
        <f aca="false">IF(K136=0,"",K80*IF(Costi!$B$34="Fisso",1,Costi!K$14))</f>
        <v/>
      </c>
      <c r="L164" s="29" t="str">
        <f aca="false">IF(L136=0,"",L80*IF(Costi!$B$34="Fisso",1,Costi!L$14))</f>
        <v/>
      </c>
      <c r="M164" s="29" t="str">
        <f aca="false">IF(M136=0,"",M80*IF(Costi!$B$34="Fisso",1,Costi!M$14))</f>
        <v/>
      </c>
      <c r="N164" s="29" t="str">
        <f aca="false">IF(N136=0,"",N80*IF(Costi!$B$34="Fisso",1,Costi!N$14))</f>
        <v/>
      </c>
    </row>
    <row r="165" customFormat="false" ht="15" hidden="false" customHeight="false" outlineLevel="0" collapsed="false">
      <c r="A165" s="27" t="str">
        <f aca="false">Costi!A35&amp;""</f>
        <v/>
      </c>
      <c r="C165" s="29" t="str">
        <f aca="false">IF(C137=0,"",C81*IF(Costi!$B$35="Fisso",1,Costi!C$14))</f>
        <v/>
      </c>
      <c r="D165" s="29" t="str">
        <f aca="false">IF(D137=0,"",D81*IF(Costi!$B$35="Fisso",1,Costi!D$14))</f>
        <v/>
      </c>
      <c r="E165" s="29" t="str">
        <f aca="false">IF(E137=0,"",E81*IF(Costi!$B$35="Fisso",1,Costi!E$14))</f>
        <v/>
      </c>
      <c r="F165" s="29" t="str">
        <f aca="false">IF(F137=0,"",F81*IF(Costi!$B$35="Fisso",1,Costi!F$14))</f>
        <v/>
      </c>
      <c r="G165" s="29" t="str">
        <f aca="false">IF(G137=0,"",G81*IF(Costi!$B$35="Fisso",1,Costi!G$14))</f>
        <v/>
      </c>
      <c r="H165" s="29" t="str">
        <f aca="false">IF(H137=0,"",H81*IF(Costi!$B$35="Fisso",1,Costi!H$14))</f>
        <v/>
      </c>
      <c r="I165" s="29" t="str">
        <f aca="false">IF(I137=0,"",I81*IF(Costi!$B$35="Fisso",1,Costi!I$14))</f>
        <v/>
      </c>
      <c r="J165" s="29" t="str">
        <f aca="false">IF(J137=0,"",J81*IF(Costi!$B$35="Fisso",1,Costi!J$14))</f>
        <v/>
      </c>
      <c r="K165" s="29" t="str">
        <f aca="false">IF(K137=0,"",K81*IF(Costi!$B$35="Fisso",1,Costi!K$14))</f>
        <v/>
      </c>
      <c r="L165" s="29" t="str">
        <f aca="false">IF(L137=0,"",L81*IF(Costi!$B$35="Fisso",1,Costi!L$14))</f>
        <v/>
      </c>
      <c r="M165" s="29" t="str">
        <f aca="false">IF(M137=0,"",M81*IF(Costi!$B$35="Fisso",1,Costi!M$14))</f>
        <v/>
      </c>
      <c r="N165" s="29" t="str">
        <f aca="false">IF(N137=0,"",N81*IF(Costi!$B$35="Fisso",1,Costi!N$14))</f>
        <v/>
      </c>
    </row>
    <row r="166" customFormat="false" ht="15" hidden="false" customHeight="false" outlineLevel="0" collapsed="false">
      <c r="A166" s="27" t="str">
        <f aca="false">Costi!A36&amp;""</f>
        <v/>
      </c>
      <c r="C166" s="29" t="str">
        <f aca="false">IF(C138=0,"",C82*IF(Costi!$B$36="Fisso",1,Costi!C$14))</f>
        <v/>
      </c>
      <c r="D166" s="29" t="str">
        <f aca="false">IF(D138=0,"",D82*IF(Costi!$B$36="Fisso",1,Costi!D$14))</f>
        <v/>
      </c>
      <c r="E166" s="29" t="str">
        <f aca="false">IF(E138=0,"",E82*IF(Costi!$B$36="Fisso",1,Costi!E$14))</f>
        <v/>
      </c>
      <c r="F166" s="29" t="str">
        <f aca="false">IF(F138=0,"",F82*IF(Costi!$B$36="Fisso",1,Costi!F$14))</f>
        <v/>
      </c>
      <c r="G166" s="29" t="str">
        <f aca="false">IF(G138=0,"",G82*IF(Costi!$B$36="Fisso",1,Costi!G$14))</f>
        <v/>
      </c>
      <c r="H166" s="29" t="str">
        <f aca="false">IF(H138=0,"",H82*IF(Costi!$B$36="Fisso",1,Costi!H$14))</f>
        <v/>
      </c>
      <c r="I166" s="29" t="str">
        <f aca="false">IF(I138=0,"",I82*IF(Costi!$B$36="Fisso",1,Costi!I$14))</f>
        <v/>
      </c>
      <c r="J166" s="29" t="str">
        <f aca="false">IF(J138=0,"",J82*IF(Costi!$B$36="Fisso",1,Costi!J$14))</f>
        <v/>
      </c>
      <c r="K166" s="29" t="str">
        <f aca="false">IF(K138=0,"",K82*IF(Costi!$B$36="Fisso",1,Costi!K$14))</f>
        <v/>
      </c>
      <c r="L166" s="29" t="str">
        <f aca="false">IF(L138=0,"",L82*IF(Costi!$B$36="Fisso",1,Costi!L$14))</f>
        <v/>
      </c>
      <c r="M166" s="29" t="str">
        <f aca="false">IF(M138=0,"",M82*IF(Costi!$B$36="Fisso",1,Costi!M$14))</f>
        <v/>
      </c>
      <c r="N166" s="29" t="str">
        <f aca="false">IF(N138=0,"",N82*IF(Costi!$B$36="Fisso",1,Costi!N$14))</f>
        <v/>
      </c>
    </row>
    <row r="167" customFormat="false" ht="15" hidden="false" customHeight="false" outlineLevel="0" collapsed="false">
      <c r="A167" s="27" t="str">
        <f aca="false">Costi!A37&amp;""</f>
        <v/>
      </c>
      <c r="C167" s="29" t="str">
        <f aca="false">IF(C139=0,"",C83*IF(Costi!$B$37="Fisso",1,Costi!C$14))</f>
        <v/>
      </c>
      <c r="D167" s="29" t="str">
        <f aca="false">IF(D139=0,"",D83*IF(Costi!$B$37="Fisso",1,Costi!D$14))</f>
        <v/>
      </c>
      <c r="E167" s="29" t="str">
        <f aca="false">IF(E139=0,"",E83*IF(Costi!$B$37="Fisso",1,Costi!E$14))</f>
        <v/>
      </c>
      <c r="F167" s="29" t="str">
        <f aca="false">IF(F139=0,"",F83*IF(Costi!$B$37="Fisso",1,Costi!F$14))</f>
        <v/>
      </c>
      <c r="G167" s="29" t="str">
        <f aca="false">IF(G139=0,"",G83*IF(Costi!$B$37="Fisso",1,Costi!G$14))</f>
        <v/>
      </c>
      <c r="H167" s="29" t="str">
        <f aca="false">IF(H139=0,"",H83*IF(Costi!$B$37="Fisso",1,Costi!H$14))</f>
        <v/>
      </c>
      <c r="I167" s="29" t="str">
        <f aca="false">IF(I139=0,"",I83*IF(Costi!$B$37="Fisso",1,Costi!I$14))</f>
        <v/>
      </c>
      <c r="J167" s="29" t="str">
        <f aca="false">IF(J139=0,"",J83*IF(Costi!$B$37="Fisso",1,Costi!J$14))</f>
        <v/>
      </c>
      <c r="K167" s="29" t="str">
        <f aca="false">IF(K139=0,"",K83*IF(Costi!$B$37="Fisso",1,Costi!K$14))</f>
        <v/>
      </c>
      <c r="L167" s="29" t="str">
        <f aca="false">IF(L139=0,"",L83*IF(Costi!$B$37="Fisso",1,Costi!L$14))</f>
        <v/>
      </c>
      <c r="M167" s="29" t="str">
        <f aca="false">IF(M139=0,"",M83*IF(Costi!$B$37="Fisso",1,Costi!M$14))</f>
        <v/>
      </c>
      <c r="N167" s="29" t="str">
        <f aca="false">IF(N139=0,"",N83*IF(Costi!$B$37="Fisso",1,Costi!N$14))</f>
        <v/>
      </c>
    </row>
    <row r="168" customFormat="false" ht="15" hidden="false" customHeight="false" outlineLevel="0" collapsed="false">
      <c r="A168" s="27" t="str">
        <f aca="false">Costi!A38&amp;""</f>
        <v/>
      </c>
      <c r="C168" s="29" t="str">
        <f aca="false">IF(C140=0,"",C84*IF(Costi!$B$38="Fisso",1,Costi!C$14))</f>
        <v/>
      </c>
      <c r="D168" s="29" t="str">
        <f aca="false">IF(D140=0,"",D84*IF(Costi!$B$38="Fisso",1,Costi!D$14))</f>
        <v/>
      </c>
      <c r="E168" s="29" t="str">
        <f aca="false">IF(E140=0,"",E84*IF(Costi!$B$38="Fisso",1,Costi!E$14))</f>
        <v/>
      </c>
      <c r="F168" s="29" t="str">
        <f aca="false">IF(F140=0,"",F84*IF(Costi!$B$38="Fisso",1,Costi!F$14))</f>
        <v/>
      </c>
      <c r="G168" s="29" t="str">
        <f aca="false">IF(G140=0,"",G84*IF(Costi!$B$38="Fisso",1,Costi!G$14))</f>
        <v/>
      </c>
      <c r="H168" s="29" t="str">
        <f aca="false">IF(H140=0,"",H84*IF(Costi!$B$38="Fisso",1,Costi!H$14))</f>
        <v/>
      </c>
      <c r="I168" s="29" t="str">
        <f aca="false">IF(I140=0,"",I84*IF(Costi!$B$38="Fisso",1,Costi!I$14))</f>
        <v/>
      </c>
      <c r="J168" s="29" t="str">
        <f aca="false">IF(J140=0,"",J84*IF(Costi!$B$38="Fisso",1,Costi!J$14))</f>
        <v/>
      </c>
      <c r="K168" s="29" t="str">
        <f aca="false">IF(K140=0,"",K84*IF(Costi!$B$38="Fisso",1,Costi!K$14))</f>
        <v/>
      </c>
      <c r="L168" s="29" t="str">
        <f aca="false">IF(L140=0,"",L84*IF(Costi!$B$38="Fisso",1,Costi!L$14))</f>
        <v/>
      </c>
      <c r="M168" s="29" t="str">
        <f aca="false">IF(M140=0,"",M84*IF(Costi!$B$38="Fisso",1,Costi!M$14))</f>
        <v/>
      </c>
      <c r="N168" s="29" t="str">
        <f aca="false">IF(N140=0,"",N84*IF(Costi!$B$38="Fisso",1,Costi!N$14))</f>
        <v/>
      </c>
    </row>
    <row r="169" customFormat="false" ht="15" hidden="false" customHeight="false" outlineLevel="0" collapsed="false">
      <c r="A169" s="27" t="str">
        <f aca="false">Costi!A39&amp;""</f>
        <v/>
      </c>
      <c r="C169" s="29" t="str">
        <f aca="false">IF(C141=0,"",C85*IF(Costi!$B$39="Fisso",1,Costi!C$14))</f>
        <v/>
      </c>
      <c r="D169" s="29" t="str">
        <f aca="false">IF(D141=0,"",D85*IF(Costi!$B$39="Fisso",1,Costi!D$14))</f>
        <v/>
      </c>
      <c r="E169" s="29" t="str">
        <f aca="false">IF(E141=0,"",E85*IF(Costi!$B$39="Fisso",1,Costi!E$14))</f>
        <v/>
      </c>
      <c r="F169" s="29" t="str">
        <f aca="false">IF(F141=0,"",F85*IF(Costi!$B$39="Fisso",1,Costi!F$14))</f>
        <v/>
      </c>
      <c r="G169" s="29" t="str">
        <f aca="false">IF(G141=0,"",G85*IF(Costi!$B$39="Fisso",1,Costi!G$14))</f>
        <v/>
      </c>
      <c r="H169" s="29" t="str">
        <f aca="false">IF(H141=0,"",H85*IF(Costi!$B$39="Fisso",1,Costi!H$14))</f>
        <v/>
      </c>
      <c r="I169" s="29" t="str">
        <f aca="false">IF(I141=0,"",I85*IF(Costi!$B$39="Fisso",1,Costi!I$14))</f>
        <v/>
      </c>
      <c r="J169" s="29" t="str">
        <f aca="false">IF(J141=0,"",J85*IF(Costi!$B$39="Fisso",1,Costi!J$14))</f>
        <v/>
      </c>
      <c r="K169" s="29" t="str">
        <f aca="false">IF(K141=0,"",K85*IF(Costi!$B$39="Fisso",1,Costi!K$14))</f>
        <v/>
      </c>
      <c r="L169" s="29" t="str">
        <f aca="false">IF(L141=0,"",L85*IF(Costi!$B$39="Fisso",1,Costi!L$14))</f>
        <v/>
      </c>
      <c r="M169" s="29" t="str">
        <f aca="false">IF(M141=0,"",M85*IF(Costi!$B$39="Fisso",1,Costi!M$14))</f>
        <v/>
      </c>
      <c r="N169" s="29" t="str">
        <f aca="false">IF(N141=0,"",N85*IF(Costi!$B$39="Fisso",1,Costi!N$14))</f>
        <v/>
      </c>
    </row>
    <row r="170" customFormat="false" ht="15" hidden="false" customHeight="false" outlineLevel="0" collapsed="false">
      <c r="A170" s="27" t="str">
        <f aca="false">Costi!A40&amp;""</f>
        <v/>
      </c>
      <c r="C170" s="29" t="str">
        <f aca="false">IF(C142=0,"",C86*IF(Costi!$B$40="Fisso",1,Costi!C$14))</f>
        <v/>
      </c>
      <c r="D170" s="29" t="str">
        <f aca="false">IF(D142=0,"",D86*IF(Costi!$B$40="Fisso",1,Costi!D$14))</f>
        <v/>
      </c>
      <c r="E170" s="29" t="str">
        <f aca="false">IF(E142=0,"",E86*IF(Costi!$B$40="Fisso",1,Costi!E$14))</f>
        <v/>
      </c>
      <c r="F170" s="29" t="str">
        <f aca="false">IF(F142=0,"",F86*IF(Costi!$B$40="Fisso",1,Costi!F$14))</f>
        <v/>
      </c>
      <c r="G170" s="29" t="str">
        <f aca="false">IF(G142=0,"",G86*IF(Costi!$B$40="Fisso",1,Costi!G$14))</f>
        <v/>
      </c>
      <c r="H170" s="29" t="str">
        <f aca="false">IF(H142=0,"",H86*IF(Costi!$B$40="Fisso",1,Costi!H$14))</f>
        <v/>
      </c>
      <c r="I170" s="29" t="str">
        <f aca="false">IF(I142=0,"",I86*IF(Costi!$B$40="Fisso",1,Costi!I$14))</f>
        <v/>
      </c>
      <c r="J170" s="29" t="str">
        <f aca="false">IF(J142=0,"",J86*IF(Costi!$B$40="Fisso",1,Costi!J$14))</f>
        <v/>
      </c>
      <c r="K170" s="29" t="str">
        <f aca="false">IF(K142=0,"",K86*IF(Costi!$B$40="Fisso",1,Costi!K$14))</f>
        <v/>
      </c>
      <c r="L170" s="29" t="str">
        <f aca="false">IF(L142=0,"",L86*IF(Costi!$B$40="Fisso",1,Costi!L$14))</f>
        <v/>
      </c>
      <c r="M170" s="29" t="str">
        <f aca="false">IF(M142=0,"",M86*IF(Costi!$B$40="Fisso",1,Costi!M$14))</f>
        <v/>
      </c>
      <c r="N170" s="29" t="str">
        <f aca="false">IF(N142=0,"",N86*IF(Costi!$B$40="Fisso",1,Costi!N$14))</f>
        <v/>
      </c>
    </row>
    <row r="173" customFormat="false" ht="15" hidden="false" customHeight="false" outlineLevel="0" collapsed="false">
      <c r="A173" s="3" t="s">
        <v>57</v>
      </c>
    </row>
    <row r="174" customFormat="false" ht="15" hidden="false" customHeight="false" outlineLevel="0" collapsed="false">
      <c r="A174" s="27" t="str">
        <f aca="false">Costi!A16&amp;""</f>
        <v>Merci</v>
      </c>
      <c r="C174" s="32" t="str">
        <f aca="false">IF(C118=0,"",IF(OR(AND(D118=-C118,ABS(N(C146)+N(D146))&lt;=Costi!$C$10*MAX(ABS(N(C146)),ABS(N(D146))))),"Slittamento",IF(AND(C118=-1,C6&lt;Costi!$C$9*C34),"Quasi sparita",IF(C118=1,"Sopra","Sotto"))))</f>
        <v/>
      </c>
      <c r="D174" s="32" t="str">
        <f aca="false">IF(D118=0,"",IF(OR(AND(C118=-D118,ABS(N(D146)+N(C146))&lt;=Costi!$C$10*MAX(ABS(N(D146)),ABS(N(C146)))),AND(E118=-D118,ABS(N(D146)+N(E146))&lt;=Costi!$C$10*MAX(ABS(N(D146)),ABS(N(E146))))),"Slittamento",IF(AND(D118=-1,D6&lt;Costi!$C$9*D34),"Quasi sparita",IF(D118=1,"Sopra","Sotto"))))</f>
        <v/>
      </c>
      <c r="E174" s="32" t="str">
        <f aca="false">IF(E118=0,"",IF(OR(AND(D118=-E118,ABS(N(E146)+N(D146))&lt;=Costi!$C$10*MAX(ABS(N(E146)),ABS(N(D146)))),AND(F118=-E118,ABS(N(E146)+N(F146))&lt;=Costi!$C$10*MAX(ABS(N(E146)),ABS(N(F146))))),"Slittamento",IF(AND(E118=-1,E6&lt;Costi!$C$9*E34),"Quasi sparita",IF(E118=1,"Sopra","Sotto"))))</f>
        <v/>
      </c>
      <c r="F174" s="32" t="str">
        <f aca="false">IF(F118=0,"",IF(OR(AND(E118=-F118,ABS(N(F146)+N(E146))&lt;=Costi!$C$10*MAX(ABS(N(F146)),ABS(N(E146)))),AND(G118=-F118,ABS(N(F146)+N(G146))&lt;=Costi!$C$10*MAX(ABS(N(F146)),ABS(N(G146))))),"Slittamento",IF(AND(F118=-1,F6&lt;Costi!$C$9*F34),"Quasi sparita",IF(F118=1,"Sopra","Sotto"))))</f>
        <v/>
      </c>
      <c r="G174" s="32" t="str">
        <f aca="false">IF(G118=0,"",IF(OR(AND(F118=-G118,ABS(N(G146)+N(F146))&lt;=Costi!$C$10*MAX(ABS(N(G146)),ABS(N(F146)))),AND(H118=-G118,ABS(N(G146)+N(H146))&lt;=Costi!$C$10*MAX(ABS(N(G146)),ABS(N(H146))))),"Slittamento",IF(AND(G118=-1,G6&lt;Costi!$C$9*G34),"Quasi sparita",IF(G118=1,"Sopra","Sotto"))))</f>
        <v/>
      </c>
      <c r="H174" s="32" t="str">
        <f aca="false">IF(H118=0,"",IF(OR(AND(G118=-H118,ABS(N(H146)+N(G146))&lt;=Costi!$C$10*MAX(ABS(N(H146)),ABS(N(G146)))),AND(I118=-H118,ABS(N(H146)+N(I146))&lt;=Costi!$C$10*MAX(ABS(N(H146)),ABS(N(I146))))),"Slittamento",IF(AND(H118=-1,H6&lt;Costi!$C$9*H34),"Quasi sparita",IF(H118=1,"Sopra","Sotto"))))</f>
        <v/>
      </c>
      <c r="I174" s="32" t="str">
        <f aca="false">IF(I118=0,"",IF(OR(AND(H118=-I118,ABS(N(I146)+N(H146))&lt;=Costi!$C$10*MAX(ABS(N(I146)),ABS(N(H146)))),AND(J118=-I118,ABS(N(I146)+N(J146))&lt;=Costi!$C$10*MAX(ABS(N(I146)),ABS(N(J146))))),"Slittamento",IF(AND(I118=-1,I6&lt;Costi!$C$9*I34),"Quasi sparita",IF(I118=1,"Sopra","Sotto"))))</f>
        <v/>
      </c>
      <c r="J174" s="32" t="str">
        <f aca="false">IF(J118=0,"",IF(OR(AND(I118=-J118,ABS(N(J146)+N(I146))&lt;=Costi!$C$10*MAX(ABS(N(J146)),ABS(N(I146)))),AND(K118=-J118,ABS(N(J146)+N(K146))&lt;=Costi!$C$10*MAX(ABS(N(J146)),ABS(N(K146))))),"Slittamento",IF(AND(J118=-1,J6&lt;Costi!$C$9*J34),"Quasi sparita",IF(J118=1,"Sopra","Sotto"))))</f>
        <v>Sopra</v>
      </c>
      <c r="K174" s="32" t="str">
        <f aca="false">IF(K118=0,"",IF(OR(AND(J118=-K118,ABS(N(K146)+N(J146))&lt;=Costi!$C$10*MAX(ABS(N(K146)),ABS(N(J146)))),AND(L118=-K118,ABS(N(K146)+N(L146))&lt;=Costi!$C$10*MAX(ABS(N(K146)),ABS(N(L146))))),"Slittamento",IF(AND(K118=-1,K6&lt;Costi!$C$9*K34),"Quasi sparita",IF(K118=1,"Sopra","Sotto"))))</f>
        <v/>
      </c>
      <c r="L174" s="32" t="str">
        <f aca="false">IF(L118=0,"",IF(OR(AND(K118=-L118,ABS(N(L146)+N(K146))&lt;=Costi!$C$10*MAX(ABS(N(L146)),ABS(N(K146)))),AND(M118=-L118,ABS(N(L146)+N(M146))&lt;=Costi!$C$10*MAX(ABS(N(L146)),ABS(N(M146))))),"Slittamento",IF(AND(L118=-1,L6&lt;Costi!$C$9*L34),"Quasi sparita",IF(L118=1,"Sopra","Sotto"))))</f>
        <v/>
      </c>
      <c r="M174" s="32" t="str">
        <f aca="false">IF(M118=0,"",IF(OR(AND(L118=-M118,ABS(N(M146)+N(L146))&lt;=Costi!$C$10*MAX(ABS(N(M146)),ABS(N(L146)))),AND(N118=-M118,ABS(N(M146)+N(N146))&lt;=Costi!$C$10*MAX(ABS(N(M146)),ABS(N(N146))))),"Slittamento",IF(AND(M118=-1,M6&lt;Costi!$C$9*M34),"Quasi sparita",IF(M118=1,"Sopra","Sotto"))))</f>
        <v/>
      </c>
      <c r="N174" s="32" t="str">
        <f aca="false">IF(N118=0,"",IF(OR(AND(M118=-N118,ABS(N(N146)+N(M146))&lt;=Costi!$C$10*MAX(ABS(N(N146)),ABS(N(M146))))),"Slittamento",IF(AND(N118=-1,N6&lt;Costi!$C$9*N34),"Quasi sparita",IF(N118=1,"Sopra","Sotto"))))</f>
        <v/>
      </c>
    </row>
    <row r="175" customFormat="false" ht="15" hidden="false" customHeight="false" outlineLevel="0" collapsed="false">
      <c r="A175" s="27" t="str">
        <f aca="false">Costi!A17&amp;""</f>
        <v>Imballaggi</v>
      </c>
      <c r="C175" s="32" t="str">
        <f aca="false">IF(C119=0,"",IF(OR(AND(D119=-C119,ABS(N(C147)+N(D147))&lt;=Costi!$C$10*MAX(ABS(N(C147)),ABS(N(D147))))),"Slittamento",IF(AND(C119=-1,C7&lt;Costi!$C$9*C35),"Quasi sparita",IF(C119=1,"Sopra","Sotto"))))</f>
        <v/>
      </c>
      <c r="D175" s="32" t="str">
        <f aca="false">IF(D119=0,"",IF(OR(AND(C119=-D119,ABS(N(D147)+N(C147))&lt;=Costi!$C$10*MAX(ABS(N(D147)),ABS(N(C147)))),AND(E119=-D119,ABS(N(D147)+N(E147))&lt;=Costi!$C$10*MAX(ABS(N(D147)),ABS(N(E147))))),"Slittamento",IF(AND(D119=-1,D7&lt;Costi!$C$9*D35),"Quasi sparita",IF(D119=1,"Sopra","Sotto"))))</f>
        <v/>
      </c>
      <c r="E175" s="32" t="str">
        <f aca="false">IF(E119=0,"",IF(OR(AND(D119=-E119,ABS(N(E147)+N(D147))&lt;=Costi!$C$10*MAX(ABS(N(E147)),ABS(N(D147)))),AND(F119=-E119,ABS(N(E147)+N(F147))&lt;=Costi!$C$10*MAX(ABS(N(E147)),ABS(N(F147))))),"Slittamento",IF(AND(E119=-1,E7&lt;Costi!$C$9*E35),"Quasi sparita",IF(E119=1,"Sopra","Sotto"))))</f>
        <v/>
      </c>
      <c r="F175" s="32" t="str">
        <f aca="false">IF(F119=0,"",IF(OR(AND(E119=-F119,ABS(N(F147)+N(E147))&lt;=Costi!$C$10*MAX(ABS(N(F147)),ABS(N(E147)))),AND(G119=-F119,ABS(N(F147)+N(G147))&lt;=Costi!$C$10*MAX(ABS(N(F147)),ABS(N(G147))))),"Slittamento",IF(AND(F119=-1,F7&lt;Costi!$C$9*F35),"Quasi sparita",IF(F119=1,"Sopra","Sotto"))))</f>
        <v/>
      </c>
      <c r="G175" s="32" t="str">
        <f aca="false">IF(G119=0,"",IF(OR(AND(F119=-G119,ABS(N(G147)+N(F147))&lt;=Costi!$C$10*MAX(ABS(N(G147)),ABS(N(F147)))),AND(H119=-G119,ABS(N(G147)+N(H147))&lt;=Costi!$C$10*MAX(ABS(N(G147)),ABS(N(H147))))),"Slittamento",IF(AND(G119=-1,G7&lt;Costi!$C$9*G35),"Quasi sparita",IF(G119=1,"Sopra","Sotto"))))</f>
        <v/>
      </c>
      <c r="H175" s="32" t="str">
        <f aca="false">IF(H119=0,"",IF(OR(AND(G119=-H119,ABS(N(H147)+N(G147))&lt;=Costi!$C$10*MAX(ABS(N(H147)),ABS(N(G147)))),AND(I119=-H119,ABS(N(H147)+N(I147))&lt;=Costi!$C$10*MAX(ABS(N(H147)),ABS(N(I147))))),"Slittamento",IF(AND(H119=-1,H7&lt;Costi!$C$9*H35),"Quasi sparita",IF(H119=1,"Sopra","Sotto"))))</f>
        <v/>
      </c>
      <c r="I175" s="32" t="str">
        <f aca="false">IF(I119=0,"",IF(OR(AND(H119=-I119,ABS(N(I147)+N(H147))&lt;=Costi!$C$10*MAX(ABS(N(I147)),ABS(N(H147)))),AND(J119=-I119,ABS(N(I147)+N(J147))&lt;=Costi!$C$10*MAX(ABS(N(I147)),ABS(N(J147))))),"Slittamento",IF(AND(I119=-1,I7&lt;Costi!$C$9*I35),"Quasi sparita",IF(I119=1,"Sopra","Sotto"))))</f>
        <v/>
      </c>
      <c r="J175" s="32" t="str">
        <f aca="false">IF(J119=0,"",IF(OR(AND(I119=-J119,ABS(N(J147)+N(I147))&lt;=Costi!$C$10*MAX(ABS(N(J147)),ABS(N(I147)))),AND(K119=-J119,ABS(N(J147)+N(K147))&lt;=Costi!$C$10*MAX(ABS(N(J147)),ABS(N(K147))))),"Slittamento",IF(AND(J119=-1,J7&lt;Costi!$C$9*J35),"Quasi sparita",IF(J119=1,"Sopra","Sotto"))))</f>
        <v/>
      </c>
      <c r="K175" s="32" t="str">
        <f aca="false">IF(K119=0,"",IF(OR(AND(J119=-K119,ABS(N(K147)+N(J147))&lt;=Costi!$C$10*MAX(ABS(N(K147)),ABS(N(J147)))),AND(L119=-K119,ABS(N(K147)+N(L147))&lt;=Costi!$C$10*MAX(ABS(N(K147)),ABS(N(L147))))),"Slittamento",IF(AND(K119=-1,K7&lt;Costi!$C$9*K35),"Quasi sparita",IF(K119=1,"Sopra","Sotto"))))</f>
        <v/>
      </c>
      <c r="L175" s="32" t="str">
        <f aca="false">IF(L119=0,"",IF(OR(AND(K119=-L119,ABS(N(L147)+N(K147))&lt;=Costi!$C$10*MAX(ABS(N(L147)),ABS(N(K147)))),AND(M119=-L119,ABS(N(L147)+N(M147))&lt;=Costi!$C$10*MAX(ABS(N(L147)),ABS(N(M147))))),"Slittamento",IF(AND(L119=-1,L7&lt;Costi!$C$9*L35),"Quasi sparita",IF(L119=1,"Sopra","Sotto"))))</f>
        <v/>
      </c>
      <c r="M175" s="32" t="str">
        <f aca="false">IF(M119=0,"",IF(OR(AND(L119=-M119,ABS(N(M147)+N(L147))&lt;=Costi!$C$10*MAX(ABS(N(M147)),ABS(N(L147)))),AND(N119=-M119,ABS(N(M147)+N(N147))&lt;=Costi!$C$10*MAX(ABS(N(M147)),ABS(N(N147))))),"Slittamento",IF(AND(M119=-1,M7&lt;Costi!$C$9*M35),"Quasi sparita",IF(M119=1,"Sopra","Sotto"))))</f>
        <v/>
      </c>
      <c r="N175" s="32" t="str">
        <f aca="false">IF(N119=0,"",IF(OR(AND(M119=-N119,ABS(N(N147)+N(M147))&lt;=Costi!$C$10*MAX(ABS(N(N147)),ABS(N(M147))))),"Slittamento",IF(AND(N119=-1,N7&lt;Costi!$C$9*N35),"Quasi sparita",IF(N119=1,"Sopra","Sotto"))))</f>
        <v/>
      </c>
    </row>
    <row r="176" customFormat="false" ht="15" hidden="false" customHeight="false" outlineLevel="0" collapsed="false">
      <c r="A176" s="27" t="str">
        <f aca="false">Costi!A18&amp;""</f>
        <v>Trasporti in uscita</v>
      </c>
      <c r="C176" s="32" t="str">
        <f aca="false">IF(C120=0,"",IF(OR(AND(D120=-C120,ABS(N(C148)+N(D148))&lt;=Costi!$C$10*MAX(ABS(N(C148)),ABS(N(D148))))),"Slittamento",IF(AND(C120=-1,C8&lt;Costi!$C$9*C36),"Quasi sparita",IF(C120=1,"Sopra","Sotto"))))</f>
        <v/>
      </c>
      <c r="D176" s="32" t="str">
        <f aca="false">IF(D120=0,"",IF(OR(AND(C120=-D120,ABS(N(D148)+N(C148))&lt;=Costi!$C$10*MAX(ABS(N(D148)),ABS(N(C148)))),AND(E120=-D120,ABS(N(D148)+N(E148))&lt;=Costi!$C$10*MAX(ABS(N(D148)),ABS(N(E148))))),"Slittamento",IF(AND(D120=-1,D8&lt;Costi!$C$9*D36),"Quasi sparita",IF(D120=1,"Sopra","Sotto"))))</f>
        <v/>
      </c>
      <c r="E176" s="32" t="str">
        <f aca="false">IF(E120=0,"",IF(OR(AND(D120=-E120,ABS(N(E148)+N(D148))&lt;=Costi!$C$10*MAX(ABS(N(E148)),ABS(N(D148)))),AND(F120=-E120,ABS(N(E148)+N(F148))&lt;=Costi!$C$10*MAX(ABS(N(E148)),ABS(N(F148))))),"Slittamento",IF(AND(E120=-1,E8&lt;Costi!$C$9*E36),"Quasi sparita",IF(E120=1,"Sopra","Sotto"))))</f>
        <v/>
      </c>
      <c r="F176" s="32" t="str">
        <f aca="false">IF(F120=0,"",IF(OR(AND(E120=-F120,ABS(N(F148)+N(E148))&lt;=Costi!$C$10*MAX(ABS(N(F148)),ABS(N(E148)))),AND(G120=-F120,ABS(N(F148)+N(G148))&lt;=Costi!$C$10*MAX(ABS(N(F148)),ABS(N(G148))))),"Slittamento",IF(AND(F120=-1,F8&lt;Costi!$C$9*F36),"Quasi sparita",IF(F120=1,"Sopra","Sotto"))))</f>
        <v/>
      </c>
      <c r="G176" s="32" t="str">
        <f aca="false">IF(G120=0,"",IF(OR(AND(F120=-G120,ABS(N(G148)+N(F148))&lt;=Costi!$C$10*MAX(ABS(N(G148)),ABS(N(F148)))),AND(H120=-G120,ABS(N(G148)+N(H148))&lt;=Costi!$C$10*MAX(ABS(N(G148)),ABS(N(H148))))),"Slittamento",IF(AND(G120=-1,G8&lt;Costi!$C$9*G36),"Quasi sparita",IF(G120=1,"Sopra","Sotto"))))</f>
        <v/>
      </c>
      <c r="H176" s="32" t="str">
        <f aca="false">IF(H120=0,"",IF(OR(AND(G120=-H120,ABS(N(H148)+N(G148))&lt;=Costi!$C$10*MAX(ABS(N(H148)),ABS(N(G148)))),AND(I120=-H120,ABS(N(H148)+N(I148))&lt;=Costi!$C$10*MAX(ABS(N(H148)),ABS(N(I148))))),"Slittamento",IF(AND(H120=-1,H8&lt;Costi!$C$9*H36),"Quasi sparita",IF(H120=1,"Sopra","Sotto"))))</f>
        <v/>
      </c>
      <c r="I176" s="32" t="str">
        <f aca="false">IF(I120=0,"",IF(OR(AND(H120=-I120,ABS(N(I148)+N(H148))&lt;=Costi!$C$10*MAX(ABS(N(I148)),ABS(N(H148)))),AND(J120=-I120,ABS(N(I148)+N(J148))&lt;=Costi!$C$10*MAX(ABS(N(I148)),ABS(N(J148))))),"Slittamento",IF(AND(I120=-1,I8&lt;Costi!$C$9*I36),"Quasi sparita",IF(I120=1,"Sopra","Sotto"))))</f>
        <v/>
      </c>
      <c r="J176" s="32" t="str">
        <f aca="false">IF(J120=0,"",IF(OR(AND(I120=-J120,ABS(N(J148)+N(I148))&lt;=Costi!$C$10*MAX(ABS(N(J148)),ABS(N(I148)))),AND(K120=-J120,ABS(N(J148)+N(K148))&lt;=Costi!$C$10*MAX(ABS(N(J148)),ABS(N(K148))))),"Slittamento",IF(AND(J120=-1,J8&lt;Costi!$C$9*J36),"Quasi sparita",IF(J120=1,"Sopra","Sotto"))))</f>
        <v/>
      </c>
      <c r="K176" s="32" t="str">
        <f aca="false">IF(K120=0,"",IF(OR(AND(J120=-K120,ABS(N(K148)+N(J148))&lt;=Costi!$C$10*MAX(ABS(N(K148)),ABS(N(J148)))),AND(L120=-K120,ABS(N(K148)+N(L148))&lt;=Costi!$C$10*MAX(ABS(N(K148)),ABS(N(L148))))),"Slittamento",IF(AND(K120=-1,K8&lt;Costi!$C$9*K36),"Quasi sparita",IF(K120=1,"Sopra","Sotto"))))</f>
        <v>Sopra</v>
      </c>
      <c r="L176" s="32" t="str">
        <f aca="false">IF(L120=0,"",IF(OR(AND(K120=-L120,ABS(N(L148)+N(K148))&lt;=Costi!$C$10*MAX(ABS(N(L148)),ABS(N(K148)))),AND(M120=-L120,ABS(N(L148)+N(M148))&lt;=Costi!$C$10*MAX(ABS(N(L148)),ABS(N(M148))))),"Slittamento",IF(AND(L120=-1,L8&lt;Costi!$C$9*L36),"Quasi sparita",IF(L120=1,"Sopra","Sotto"))))</f>
        <v/>
      </c>
      <c r="M176" s="32" t="str">
        <f aca="false">IF(M120=0,"",IF(OR(AND(L120=-M120,ABS(N(M148)+N(L148))&lt;=Costi!$C$10*MAX(ABS(N(M148)),ABS(N(L148)))),AND(N120=-M120,ABS(N(M148)+N(N148))&lt;=Costi!$C$10*MAX(ABS(N(M148)),ABS(N(N148))))),"Slittamento",IF(AND(M120=-1,M8&lt;Costi!$C$9*M36),"Quasi sparita",IF(M120=1,"Sopra","Sotto"))))</f>
        <v/>
      </c>
      <c r="N176" s="32" t="str">
        <f aca="false">IF(N120=0,"",IF(OR(AND(M120=-N120,ABS(N(N148)+N(M148))&lt;=Costi!$C$10*MAX(ABS(N(N148)),ABS(N(M148))))),"Slittamento",IF(AND(N120=-1,N8&lt;Costi!$C$9*N36),"Quasi sparita",IF(N120=1,"Sopra","Sotto"))))</f>
        <v/>
      </c>
    </row>
    <row r="177" customFormat="false" ht="15" hidden="false" customHeight="false" outlineLevel="0" collapsed="false">
      <c r="A177" s="27" t="str">
        <f aca="false">Costi!A19&amp;""</f>
        <v>Provvigioni agenti</v>
      </c>
      <c r="C177" s="32" t="str">
        <f aca="false">IF(C121=0,"",IF(OR(AND(D121=-C121,ABS(N(C149)+N(D149))&lt;=Costi!$C$10*MAX(ABS(N(C149)),ABS(N(D149))))),"Slittamento",IF(AND(C121=-1,C9&lt;Costi!$C$9*C37),"Quasi sparita",IF(C121=1,"Sopra","Sotto"))))</f>
        <v/>
      </c>
      <c r="D177" s="32" t="str">
        <f aca="false">IF(D121=0,"",IF(OR(AND(C121=-D121,ABS(N(D149)+N(C149))&lt;=Costi!$C$10*MAX(ABS(N(D149)),ABS(N(C149)))),AND(E121=-D121,ABS(N(D149)+N(E149))&lt;=Costi!$C$10*MAX(ABS(N(D149)),ABS(N(E149))))),"Slittamento",IF(AND(D121=-1,D9&lt;Costi!$C$9*D37),"Quasi sparita",IF(D121=1,"Sopra","Sotto"))))</f>
        <v/>
      </c>
      <c r="E177" s="32" t="str">
        <f aca="false">IF(E121=0,"",IF(OR(AND(D121=-E121,ABS(N(E149)+N(D149))&lt;=Costi!$C$10*MAX(ABS(N(E149)),ABS(N(D149)))),AND(F121=-E121,ABS(N(E149)+N(F149))&lt;=Costi!$C$10*MAX(ABS(N(E149)),ABS(N(F149))))),"Slittamento",IF(AND(E121=-1,E9&lt;Costi!$C$9*E37),"Quasi sparita",IF(E121=1,"Sopra","Sotto"))))</f>
        <v/>
      </c>
      <c r="F177" s="32" t="str">
        <f aca="false">IF(F121=0,"",IF(OR(AND(E121=-F121,ABS(N(F149)+N(E149))&lt;=Costi!$C$10*MAX(ABS(N(F149)),ABS(N(E149)))),AND(G121=-F121,ABS(N(F149)+N(G149))&lt;=Costi!$C$10*MAX(ABS(N(F149)),ABS(N(G149))))),"Slittamento",IF(AND(F121=-1,F9&lt;Costi!$C$9*F37),"Quasi sparita",IF(F121=1,"Sopra","Sotto"))))</f>
        <v/>
      </c>
      <c r="G177" s="32" t="str">
        <f aca="false">IF(G121=0,"",IF(OR(AND(F121=-G121,ABS(N(G149)+N(F149))&lt;=Costi!$C$10*MAX(ABS(N(G149)),ABS(N(F149)))),AND(H121=-G121,ABS(N(G149)+N(H149))&lt;=Costi!$C$10*MAX(ABS(N(G149)),ABS(N(H149))))),"Slittamento",IF(AND(G121=-1,G9&lt;Costi!$C$9*G37),"Quasi sparita",IF(G121=1,"Sopra","Sotto"))))</f>
        <v/>
      </c>
      <c r="H177" s="32" t="str">
        <f aca="false">IF(H121=0,"",IF(OR(AND(G121=-H121,ABS(N(H149)+N(G149))&lt;=Costi!$C$10*MAX(ABS(N(H149)),ABS(N(G149)))),AND(I121=-H121,ABS(N(H149)+N(I149))&lt;=Costi!$C$10*MAX(ABS(N(H149)),ABS(N(I149))))),"Slittamento",IF(AND(H121=-1,H9&lt;Costi!$C$9*H37),"Quasi sparita",IF(H121=1,"Sopra","Sotto"))))</f>
        <v/>
      </c>
      <c r="I177" s="32" t="str">
        <f aca="false">IF(I121=0,"",IF(OR(AND(H121=-I121,ABS(N(I149)+N(H149))&lt;=Costi!$C$10*MAX(ABS(N(I149)),ABS(N(H149)))),AND(J121=-I121,ABS(N(I149)+N(J149))&lt;=Costi!$C$10*MAX(ABS(N(I149)),ABS(N(J149))))),"Slittamento",IF(AND(I121=-1,I9&lt;Costi!$C$9*I37),"Quasi sparita",IF(I121=1,"Sopra","Sotto"))))</f>
        <v/>
      </c>
      <c r="J177" s="32" t="str">
        <f aca="false">IF(J121=0,"",IF(OR(AND(I121=-J121,ABS(N(J149)+N(I149))&lt;=Costi!$C$10*MAX(ABS(N(J149)),ABS(N(I149)))),AND(K121=-J121,ABS(N(J149)+N(K149))&lt;=Costi!$C$10*MAX(ABS(N(J149)),ABS(N(K149))))),"Slittamento",IF(AND(J121=-1,J9&lt;Costi!$C$9*J37),"Quasi sparita",IF(J121=1,"Sopra","Sotto"))))</f>
        <v/>
      </c>
      <c r="K177" s="32" t="str">
        <f aca="false">IF(K121=0,"",IF(OR(AND(J121=-K121,ABS(N(K149)+N(J149))&lt;=Costi!$C$10*MAX(ABS(N(K149)),ABS(N(J149)))),AND(L121=-K121,ABS(N(K149)+N(L149))&lt;=Costi!$C$10*MAX(ABS(N(K149)),ABS(N(L149))))),"Slittamento",IF(AND(K121=-1,K9&lt;Costi!$C$9*K37),"Quasi sparita",IF(K121=1,"Sopra","Sotto"))))</f>
        <v/>
      </c>
      <c r="L177" s="32" t="str">
        <f aca="false">IF(L121=0,"",IF(OR(AND(K121=-L121,ABS(N(L149)+N(K149))&lt;=Costi!$C$10*MAX(ABS(N(L149)),ABS(N(K149)))),AND(M121=-L121,ABS(N(L149)+N(M149))&lt;=Costi!$C$10*MAX(ABS(N(L149)),ABS(N(M149))))),"Slittamento",IF(AND(L121=-1,L9&lt;Costi!$C$9*L37),"Quasi sparita",IF(L121=1,"Sopra","Sotto"))))</f>
        <v/>
      </c>
      <c r="M177" s="32" t="str">
        <f aca="false">IF(M121=0,"",IF(OR(AND(L121=-M121,ABS(N(M149)+N(L149))&lt;=Costi!$C$10*MAX(ABS(N(M149)),ABS(N(L149)))),AND(N121=-M121,ABS(N(M149)+N(N149))&lt;=Costi!$C$10*MAX(ABS(N(M149)),ABS(N(N149))))),"Slittamento",IF(AND(M121=-1,M9&lt;Costi!$C$9*M37),"Quasi sparita",IF(M121=1,"Sopra","Sotto"))))</f>
        <v/>
      </c>
      <c r="N177" s="32" t="str">
        <f aca="false">IF(N121=0,"",IF(OR(AND(M121=-N121,ABS(N(N149)+N(M149))&lt;=Costi!$C$10*MAX(ABS(N(N149)),ABS(N(M149))))),"Slittamento",IF(AND(N121=-1,N9&lt;Costi!$C$9*N37),"Quasi sparita",IF(N121=1,"Sopra","Sotto"))))</f>
        <v/>
      </c>
    </row>
    <row r="178" customFormat="false" ht="15" hidden="false" customHeight="false" outlineLevel="0" collapsed="false">
      <c r="A178" s="27" t="str">
        <f aca="false">Costi!A20&amp;""</f>
        <v>Retribuzioni</v>
      </c>
      <c r="C178" s="32" t="str">
        <f aca="false">IF(C122=0,"",IF(OR(AND(D122=-C122,ABS(N(C150)+N(D150))&lt;=Costi!$C$10*MAX(ABS(N(C150)),ABS(N(D150))))),"Slittamento",IF(AND(C122=-1,C10&lt;Costi!$C$9*C38),"Quasi sparita",IF(C122=1,"Sopra","Sotto"))))</f>
        <v/>
      </c>
      <c r="D178" s="32" t="str">
        <f aca="false">IF(D122=0,"",IF(OR(AND(C122=-D122,ABS(N(D150)+N(C150))&lt;=Costi!$C$10*MAX(ABS(N(D150)),ABS(N(C150)))),AND(E122=-D122,ABS(N(D150)+N(E150))&lt;=Costi!$C$10*MAX(ABS(N(D150)),ABS(N(E150))))),"Slittamento",IF(AND(D122=-1,D10&lt;Costi!$C$9*D38),"Quasi sparita",IF(D122=1,"Sopra","Sotto"))))</f>
        <v/>
      </c>
      <c r="E178" s="32" t="str">
        <f aca="false">IF(E122=0,"",IF(OR(AND(D122=-E122,ABS(N(E150)+N(D150))&lt;=Costi!$C$10*MAX(ABS(N(E150)),ABS(N(D150)))),AND(F122=-E122,ABS(N(E150)+N(F150))&lt;=Costi!$C$10*MAX(ABS(N(E150)),ABS(N(F150))))),"Slittamento",IF(AND(E122=-1,E10&lt;Costi!$C$9*E38),"Quasi sparita",IF(E122=1,"Sopra","Sotto"))))</f>
        <v/>
      </c>
      <c r="F178" s="32" t="str">
        <f aca="false">IF(F122=0,"",IF(OR(AND(E122=-F122,ABS(N(F150)+N(E150))&lt;=Costi!$C$10*MAX(ABS(N(F150)),ABS(N(E150)))),AND(G122=-F122,ABS(N(F150)+N(G150))&lt;=Costi!$C$10*MAX(ABS(N(F150)),ABS(N(G150))))),"Slittamento",IF(AND(F122=-1,F10&lt;Costi!$C$9*F38),"Quasi sparita",IF(F122=1,"Sopra","Sotto"))))</f>
        <v/>
      </c>
      <c r="G178" s="32" t="str">
        <f aca="false">IF(G122=0,"",IF(OR(AND(F122=-G122,ABS(N(G150)+N(F150))&lt;=Costi!$C$10*MAX(ABS(N(G150)),ABS(N(F150)))),AND(H122=-G122,ABS(N(G150)+N(H150))&lt;=Costi!$C$10*MAX(ABS(N(G150)),ABS(N(H150))))),"Slittamento",IF(AND(G122=-1,G10&lt;Costi!$C$9*G38),"Quasi sparita",IF(G122=1,"Sopra","Sotto"))))</f>
        <v/>
      </c>
      <c r="H178" s="32" t="str">
        <f aca="false">IF(H122=0,"",IF(OR(AND(G122=-H122,ABS(N(H150)+N(G150))&lt;=Costi!$C$10*MAX(ABS(N(H150)),ABS(N(G150)))),AND(I122=-H122,ABS(N(H150)+N(I150))&lt;=Costi!$C$10*MAX(ABS(N(H150)),ABS(N(I150))))),"Slittamento",IF(AND(H122=-1,H10&lt;Costi!$C$9*H38),"Quasi sparita",IF(H122=1,"Sopra","Sotto"))))</f>
        <v/>
      </c>
      <c r="I178" s="32" t="str">
        <f aca="false">IF(I122=0,"",IF(OR(AND(H122=-I122,ABS(N(I150)+N(H150))&lt;=Costi!$C$10*MAX(ABS(N(I150)),ABS(N(H150)))),AND(J122=-I122,ABS(N(I150)+N(J150))&lt;=Costi!$C$10*MAX(ABS(N(I150)),ABS(N(J150))))),"Slittamento",IF(AND(I122=-1,I10&lt;Costi!$C$9*I38),"Quasi sparita",IF(I122=1,"Sopra","Sotto"))))</f>
        <v/>
      </c>
      <c r="J178" s="32" t="str">
        <f aca="false">IF(J122=0,"",IF(OR(AND(I122=-J122,ABS(N(J150)+N(I150))&lt;=Costi!$C$10*MAX(ABS(N(J150)),ABS(N(I150)))),AND(K122=-J122,ABS(N(J150)+N(K150))&lt;=Costi!$C$10*MAX(ABS(N(J150)),ABS(N(K150))))),"Slittamento",IF(AND(J122=-1,J10&lt;Costi!$C$9*J38),"Quasi sparita",IF(J122=1,"Sopra","Sotto"))))</f>
        <v/>
      </c>
      <c r="K178" s="32" t="str">
        <f aca="false">IF(K122=0,"",IF(OR(AND(J122=-K122,ABS(N(K150)+N(J150))&lt;=Costi!$C$10*MAX(ABS(N(K150)),ABS(N(J150)))),AND(L122=-K122,ABS(N(K150)+N(L150))&lt;=Costi!$C$10*MAX(ABS(N(K150)),ABS(N(L150))))),"Slittamento",IF(AND(K122=-1,K10&lt;Costi!$C$9*K38),"Quasi sparita",IF(K122=1,"Sopra","Sotto"))))</f>
        <v/>
      </c>
      <c r="L178" s="32" t="str">
        <f aca="false">IF(L122=0,"",IF(OR(AND(K122=-L122,ABS(N(L150)+N(K150))&lt;=Costi!$C$10*MAX(ABS(N(L150)),ABS(N(K150)))),AND(M122=-L122,ABS(N(L150)+N(M150))&lt;=Costi!$C$10*MAX(ABS(N(L150)),ABS(N(M150))))),"Slittamento",IF(AND(L122=-1,L10&lt;Costi!$C$9*L38),"Quasi sparita",IF(L122=1,"Sopra","Sotto"))))</f>
        <v/>
      </c>
      <c r="M178" s="32" t="str">
        <f aca="false">IF(M122=0,"",IF(OR(AND(L122=-M122,ABS(N(M150)+N(L150))&lt;=Costi!$C$10*MAX(ABS(N(M150)),ABS(N(L150)))),AND(N122=-M122,ABS(N(M150)+N(N150))&lt;=Costi!$C$10*MAX(ABS(N(M150)),ABS(N(N150))))),"Slittamento",IF(AND(M122=-1,M10&lt;Costi!$C$9*M38),"Quasi sparita",IF(M122=1,"Sopra","Sotto"))))</f>
        <v/>
      </c>
      <c r="N178" s="32" t="str">
        <f aca="false">IF(N122=0,"",IF(OR(AND(M122=-N122,ABS(N(N150)+N(M150))&lt;=Costi!$C$10*MAX(ABS(N(N150)),ABS(N(M150))))),"Slittamento",IF(AND(N122=-1,N10&lt;Costi!$C$9*N38),"Quasi sparita",IF(N122=1,"Sopra","Sotto"))))</f>
        <v>Sopra</v>
      </c>
    </row>
    <row r="179" customFormat="false" ht="15" hidden="false" customHeight="false" outlineLevel="0" collapsed="false">
      <c r="A179" s="27" t="str">
        <f aca="false">Costi!A21&amp;""</f>
        <v>Contributi</v>
      </c>
      <c r="C179" s="32" t="str">
        <f aca="false">IF(C123=0,"",IF(OR(AND(D123=-C123,ABS(N(C151)+N(D151))&lt;=Costi!$C$10*MAX(ABS(N(C151)),ABS(N(D151))))),"Slittamento",IF(AND(C123=-1,C11&lt;Costi!$C$9*C39),"Quasi sparita",IF(C123=1,"Sopra","Sotto"))))</f>
        <v/>
      </c>
      <c r="D179" s="32" t="str">
        <f aca="false">IF(D123=0,"",IF(OR(AND(C123=-D123,ABS(N(D151)+N(C151))&lt;=Costi!$C$10*MAX(ABS(N(D151)),ABS(N(C151)))),AND(E123=-D123,ABS(N(D151)+N(E151))&lt;=Costi!$C$10*MAX(ABS(N(D151)),ABS(N(E151))))),"Slittamento",IF(AND(D123=-1,D11&lt;Costi!$C$9*D39),"Quasi sparita",IF(D123=1,"Sopra","Sotto"))))</f>
        <v/>
      </c>
      <c r="E179" s="32" t="str">
        <f aca="false">IF(E123=0,"",IF(OR(AND(D123=-E123,ABS(N(E151)+N(D151))&lt;=Costi!$C$10*MAX(ABS(N(E151)),ABS(N(D151)))),AND(F123=-E123,ABS(N(E151)+N(F151))&lt;=Costi!$C$10*MAX(ABS(N(E151)),ABS(N(F151))))),"Slittamento",IF(AND(E123=-1,E11&lt;Costi!$C$9*E39),"Quasi sparita",IF(E123=1,"Sopra","Sotto"))))</f>
        <v/>
      </c>
      <c r="F179" s="32" t="str">
        <f aca="false">IF(F123=0,"",IF(OR(AND(E123=-F123,ABS(N(F151)+N(E151))&lt;=Costi!$C$10*MAX(ABS(N(F151)),ABS(N(E151)))),AND(G123=-F123,ABS(N(F151)+N(G151))&lt;=Costi!$C$10*MAX(ABS(N(F151)),ABS(N(G151))))),"Slittamento",IF(AND(F123=-1,F11&lt;Costi!$C$9*F39),"Quasi sparita",IF(F123=1,"Sopra","Sotto"))))</f>
        <v/>
      </c>
      <c r="G179" s="32" t="str">
        <f aca="false">IF(G123=0,"",IF(OR(AND(F123=-G123,ABS(N(G151)+N(F151))&lt;=Costi!$C$10*MAX(ABS(N(G151)),ABS(N(F151)))),AND(H123=-G123,ABS(N(G151)+N(H151))&lt;=Costi!$C$10*MAX(ABS(N(G151)),ABS(N(H151))))),"Slittamento",IF(AND(G123=-1,G11&lt;Costi!$C$9*G39),"Quasi sparita",IF(G123=1,"Sopra","Sotto"))))</f>
        <v/>
      </c>
      <c r="H179" s="32" t="str">
        <f aca="false">IF(H123=0,"",IF(OR(AND(G123=-H123,ABS(N(H151)+N(G151))&lt;=Costi!$C$10*MAX(ABS(N(H151)),ABS(N(G151)))),AND(I123=-H123,ABS(N(H151)+N(I151))&lt;=Costi!$C$10*MAX(ABS(N(H151)),ABS(N(I151))))),"Slittamento",IF(AND(H123=-1,H11&lt;Costi!$C$9*H39),"Quasi sparita",IF(H123=1,"Sopra","Sotto"))))</f>
        <v/>
      </c>
      <c r="I179" s="32" t="str">
        <f aca="false">IF(I123=0,"",IF(OR(AND(H123=-I123,ABS(N(I151)+N(H151))&lt;=Costi!$C$10*MAX(ABS(N(I151)),ABS(N(H151)))),AND(J123=-I123,ABS(N(I151)+N(J151))&lt;=Costi!$C$10*MAX(ABS(N(I151)),ABS(N(J151))))),"Slittamento",IF(AND(I123=-1,I11&lt;Costi!$C$9*I39),"Quasi sparita",IF(I123=1,"Sopra","Sotto"))))</f>
        <v/>
      </c>
      <c r="J179" s="32" t="str">
        <f aca="false">IF(J123=0,"",IF(OR(AND(I123=-J123,ABS(N(J151)+N(I151))&lt;=Costi!$C$10*MAX(ABS(N(J151)),ABS(N(I151)))),AND(K123=-J123,ABS(N(J151)+N(K151))&lt;=Costi!$C$10*MAX(ABS(N(J151)),ABS(N(K151))))),"Slittamento",IF(AND(J123=-1,J11&lt;Costi!$C$9*J39),"Quasi sparita",IF(J123=1,"Sopra","Sotto"))))</f>
        <v/>
      </c>
      <c r="K179" s="32" t="str">
        <f aca="false">IF(K123=0,"",IF(OR(AND(J123=-K123,ABS(N(K151)+N(J151))&lt;=Costi!$C$10*MAX(ABS(N(K151)),ABS(N(J151)))),AND(L123=-K123,ABS(N(K151)+N(L151))&lt;=Costi!$C$10*MAX(ABS(N(K151)),ABS(N(L151))))),"Slittamento",IF(AND(K123=-1,K11&lt;Costi!$C$9*K39),"Quasi sparita",IF(K123=1,"Sopra","Sotto"))))</f>
        <v/>
      </c>
      <c r="L179" s="32" t="str">
        <f aca="false">IF(L123=0,"",IF(OR(AND(K123=-L123,ABS(N(L151)+N(K151))&lt;=Costi!$C$10*MAX(ABS(N(L151)),ABS(N(K151)))),AND(M123=-L123,ABS(N(L151)+N(M151))&lt;=Costi!$C$10*MAX(ABS(N(L151)),ABS(N(M151))))),"Slittamento",IF(AND(L123=-1,L11&lt;Costi!$C$9*L39),"Quasi sparita",IF(L123=1,"Sopra","Sotto"))))</f>
        <v/>
      </c>
      <c r="M179" s="32" t="str">
        <f aca="false">IF(M123=0,"",IF(OR(AND(L123=-M123,ABS(N(M151)+N(L151))&lt;=Costi!$C$10*MAX(ABS(N(M151)),ABS(N(L151)))),AND(N123=-M123,ABS(N(M151)+N(N151))&lt;=Costi!$C$10*MAX(ABS(N(M151)),ABS(N(N151))))),"Slittamento",IF(AND(M123=-1,M11&lt;Costi!$C$9*M39),"Quasi sparita",IF(M123=1,"Sopra","Sotto"))))</f>
        <v/>
      </c>
      <c r="N179" s="32" t="str">
        <f aca="false">IF(N123=0,"",IF(OR(AND(M123=-N123,ABS(N(N151)+N(M151))&lt;=Costi!$C$10*MAX(ABS(N(N151)),ABS(N(M151))))),"Slittamento",IF(AND(N123=-1,N11&lt;Costi!$C$9*N39),"Quasi sparita",IF(N123=1,"Sopra","Sotto"))))</f>
        <v/>
      </c>
    </row>
    <row r="180" customFormat="false" ht="15" hidden="false" customHeight="false" outlineLevel="0" collapsed="false">
      <c r="A180" s="27" t="str">
        <f aca="false">Costi!A22&amp;""</f>
        <v>Affitti (pagati a bimestre)</v>
      </c>
      <c r="C180" s="32" t="str">
        <f aca="false">IF(C124=0,"",IF(OR(AND(D124=-C124,ABS(N(C152)+N(D152))&lt;=Costi!$C$10*MAX(ABS(N(C152)),ABS(N(D152))))),"Slittamento",IF(AND(C124=-1,C12&lt;Costi!$C$9*C40),"Quasi sparita",IF(C124=1,"Sopra","Sotto"))))</f>
        <v/>
      </c>
      <c r="D180" s="32" t="str">
        <f aca="false">IF(D124=0,"",IF(OR(AND(C124=-D124,ABS(N(D152)+N(C152))&lt;=Costi!$C$10*MAX(ABS(N(D152)),ABS(N(C152)))),AND(E124=-D124,ABS(N(D152)+N(E152))&lt;=Costi!$C$10*MAX(ABS(N(D152)),ABS(N(E152))))),"Slittamento",IF(AND(D124=-1,D12&lt;Costi!$C$9*D40),"Quasi sparita",IF(D124=1,"Sopra","Sotto"))))</f>
        <v/>
      </c>
      <c r="E180" s="32" t="str">
        <f aca="false">IF(E124=0,"",IF(OR(AND(D124=-E124,ABS(N(E152)+N(D152))&lt;=Costi!$C$10*MAX(ABS(N(E152)),ABS(N(D152)))),AND(F124=-E124,ABS(N(E152)+N(F152))&lt;=Costi!$C$10*MAX(ABS(N(E152)),ABS(N(F152))))),"Slittamento",IF(AND(E124=-1,E12&lt;Costi!$C$9*E40),"Quasi sparita",IF(E124=1,"Sopra","Sotto"))))</f>
        <v/>
      </c>
      <c r="F180" s="32" t="str">
        <f aca="false">IF(F124=0,"",IF(OR(AND(E124=-F124,ABS(N(F152)+N(E152))&lt;=Costi!$C$10*MAX(ABS(N(F152)),ABS(N(E152)))),AND(G124=-F124,ABS(N(F152)+N(G152))&lt;=Costi!$C$10*MAX(ABS(N(F152)),ABS(N(G152))))),"Slittamento",IF(AND(F124=-1,F12&lt;Costi!$C$9*F40),"Quasi sparita",IF(F124=1,"Sopra","Sotto"))))</f>
        <v/>
      </c>
      <c r="G180" s="32" t="str">
        <f aca="false">IF(G124=0,"",IF(OR(AND(F124=-G124,ABS(N(G152)+N(F152))&lt;=Costi!$C$10*MAX(ABS(N(G152)),ABS(N(F152)))),AND(H124=-G124,ABS(N(G152)+N(H152))&lt;=Costi!$C$10*MAX(ABS(N(G152)),ABS(N(H152))))),"Slittamento",IF(AND(G124=-1,G12&lt;Costi!$C$9*G40),"Quasi sparita",IF(G124=1,"Sopra","Sotto"))))</f>
        <v/>
      </c>
      <c r="H180" s="32" t="str">
        <f aca="false">IF(H124=0,"",IF(OR(AND(G124=-H124,ABS(N(H152)+N(G152))&lt;=Costi!$C$10*MAX(ABS(N(H152)),ABS(N(G152)))),AND(I124=-H124,ABS(N(H152)+N(I152))&lt;=Costi!$C$10*MAX(ABS(N(H152)),ABS(N(I152))))),"Slittamento",IF(AND(H124=-1,H12&lt;Costi!$C$9*H40),"Quasi sparita",IF(H124=1,"Sopra","Sotto"))))</f>
        <v/>
      </c>
      <c r="I180" s="32" t="str">
        <f aca="false">IF(I124=0,"",IF(OR(AND(H124=-I124,ABS(N(I152)+N(H152))&lt;=Costi!$C$10*MAX(ABS(N(I152)),ABS(N(H152)))),AND(J124=-I124,ABS(N(I152)+N(J152))&lt;=Costi!$C$10*MAX(ABS(N(I152)),ABS(N(J152))))),"Slittamento",IF(AND(I124=-1,I12&lt;Costi!$C$9*I40),"Quasi sparita",IF(I124=1,"Sopra","Sotto"))))</f>
        <v/>
      </c>
      <c r="J180" s="32" t="str">
        <f aca="false">IF(J124=0,"",IF(OR(AND(I124=-J124,ABS(N(J152)+N(I152))&lt;=Costi!$C$10*MAX(ABS(N(J152)),ABS(N(I152)))),AND(K124=-J124,ABS(N(J152)+N(K152))&lt;=Costi!$C$10*MAX(ABS(N(J152)),ABS(N(K152))))),"Slittamento",IF(AND(J124=-1,J12&lt;Costi!$C$9*J40),"Quasi sparita",IF(J124=1,"Sopra","Sotto"))))</f>
        <v/>
      </c>
      <c r="K180" s="32" t="str">
        <f aca="false">IF(K124=0,"",IF(OR(AND(J124=-K124,ABS(N(K152)+N(J152))&lt;=Costi!$C$10*MAX(ABS(N(K152)),ABS(N(J152)))),AND(L124=-K124,ABS(N(K152)+N(L152))&lt;=Costi!$C$10*MAX(ABS(N(K152)),ABS(N(L152))))),"Slittamento",IF(AND(K124=-1,K12&lt;Costi!$C$9*K40),"Quasi sparita",IF(K124=1,"Sopra","Sotto"))))</f>
        <v/>
      </c>
      <c r="L180" s="32" t="str">
        <f aca="false">IF(L124=0,"",IF(OR(AND(K124=-L124,ABS(N(L152)+N(K152))&lt;=Costi!$C$10*MAX(ABS(N(L152)),ABS(N(K152)))),AND(M124=-L124,ABS(N(L152)+N(M152))&lt;=Costi!$C$10*MAX(ABS(N(L152)),ABS(N(M152))))),"Slittamento",IF(AND(L124=-1,L12&lt;Costi!$C$9*L40),"Quasi sparita",IF(L124=1,"Sopra","Sotto"))))</f>
        <v/>
      </c>
      <c r="M180" s="32" t="str">
        <f aca="false">IF(M124=0,"",IF(OR(AND(L124=-M124,ABS(N(M152)+N(L152))&lt;=Costi!$C$10*MAX(ABS(N(M152)),ABS(N(L152)))),AND(N124=-M124,ABS(N(M152)+N(N152))&lt;=Costi!$C$10*MAX(ABS(N(M152)),ABS(N(N152))))),"Slittamento",IF(AND(M124=-1,M12&lt;Costi!$C$9*M40),"Quasi sparita",IF(M124=1,"Sopra","Sotto"))))</f>
        <v/>
      </c>
      <c r="N180" s="32" t="str">
        <f aca="false">IF(N124=0,"",IF(OR(AND(M124=-N124,ABS(N(N152)+N(M152))&lt;=Costi!$C$10*MAX(ABS(N(N152)),ABS(N(M152))))),"Slittamento",IF(AND(N124=-1,N12&lt;Costi!$C$9*N40),"Quasi sparita",IF(N124=1,"Sopra","Sotto"))))</f>
        <v/>
      </c>
    </row>
    <row r="181" customFormat="false" ht="15" hidden="false" customHeight="false" outlineLevel="0" collapsed="false">
      <c r="A181" s="27" t="str">
        <f aca="false">Costi!A23&amp;""</f>
        <v>Energia</v>
      </c>
      <c r="C181" s="32" t="str">
        <f aca="false">IF(C125=0,"",IF(OR(AND(D125=-C125,ABS(N(C153)+N(D153))&lt;=Costi!$C$10*MAX(ABS(N(C153)),ABS(N(D153))))),"Slittamento",IF(AND(C125=-1,C13&lt;Costi!$C$9*C41),"Quasi sparita",IF(C125=1,"Sopra","Sotto"))))</f>
        <v/>
      </c>
      <c r="D181" s="32" t="str">
        <f aca="false">IF(D125=0,"",IF(OR(AND(C125=-D125,ABS(N(D153)+N(C153))&lt;=Costi!$C$10*MAX(ABS(N(D153)),ABS(N(C153)))),AND(E125=-D125,ABS(N(D153)+N(E153))&lt;=Costi!$C$10*MAX(ABS(N(D153)),ABS(N(E153))))),"Slittamento",IF(AND(D125=-1,D13&lt;Costi!$C$9*D41),"Quasi sparita",IF(D125=1,"Sopra","Sotto"))))</f>
        <v/>
      </c>
      <c r="E181" s="32" t="str">
        <f aca="false">IF(E125=0,"",IF(OR(AND(D125=-E125,ABS(N(E153)+N(D153))&lt;=Costi!$C$10*MAX(ABS(N(E153)),ABS(N(D153)))),AND(F125=-E125,ABS(N(E153)+N(F153))&lt;=Costi!$C$10*MAX(ABS(N(E153)),ABS(N(F153))))),"Slittamento",IF(AND(E125=-1,E13&lt;Costi!$C$9*E41),"Quasi sparita",IF(E125=1,"Sopra","Sotto"))))</f>
        <v/>
      </c>
      <c r="F181" s="32" t="str">
        <f aca="false">IF(F125=0,"",IF(OR(AND(E125=-F125,ABS(N(F153)+N(E153))&lt;=Costi!$C$10*MAX(ABS(N(F153)),ABS(N(E153)))),AND(G125=-F125,ABS(N(F153)+N(G153))&lt;=Costi!$C$10*MAX(ABS(N(F153)),ABS(N(G153))))),"Slittamento",IF(AND(F125=-1,F13&lt;Costi!$C$9*F41),"Quasi sparita",IF(F125=1,"Sopra","Sotto"))))</f>
        <v/>
      </c>
      <c r="G181" s="32" t="str">
        <f aca="false">IF(G125=0,"",IF(OR(AND(F125=-G125,ABS(N(G153)+N(F153))&lt;=Costi!$C$10*MAX(ABS(N(G153)),ABS(N(F153)))),AND(H125=-G125,ABS(N(G153)+N(H153))&lt;=Costi!$C$10*MAX(ABS(N(G153)),ABS(N(H153))))),"Slittamento",IF(AND(G125=-1,G13&lt;Costi!$C$9*G41),"Quasi sparita",IF(G125=1,"Sopra","Sotto"))))</f>
        <v/>
      </c>
      <c r="H181" s="32" t="str">
        <f aca="false">IF(H125=0,"",IF(OR(AND(G125=-H125,ABS(N(H153)+N(G153))&lt;=Costi!$C$10*MAX(ABS(N(H153)),ABS(N(G153)))),AND(I125=-H125,ABS(N(H153)+N(I153))&lt;=Costi!$C$10*MAX(ABS(N(H153)),ABS(N(I153))))),"Slittamento",IF(AND(H125=-1,H13&lt;Costi!$C$9*H41),"Quasi sparita",IF(H125=1,"Sopra","Sotto"))))</f>
        <v/>
      </c>
      <c r="I181" s="32" t="str">
        <f aca="false">IF(I125=0,"",IF(OR(AND(H125=-I125,ABS(N(I153)+N(H153))&lt;=Costi!$C$10*MAX(ABS(N(I153)),ABS(N(H153)))),AND(J125=-I125,ABS(N(I153)+N(J153))&lt;=Costi!$C$10*MAX(ABS(N(I153)),ABS(N(J153))))),"Slittamento",IF(AND(I125=-1,I13&lt;Costi!$C$9*I41),"Quasi sparita",IF(I125=1,"Sopra","Sotto"))))</f>
        <v/>
      </c>
      <c r="J181" s="32" t="str">
        <f aca="false">IF(J125=0,"",IF(OR(AND(I125=-J125,ABS(N(J153)+N(I153))&lt;=Costi!$C$10*MAX(ABS(N(J153)),ABS(N(I153)))),AND(K125=-J125,ABS(N(J153)+N(K153))&lt;=Costi!$C$10*MAX(ABS(N(J153)),ABS(N(K153))))),"Slittamento",IF(AND(J125=-1,J13&lt;Costi!$C$9*J41),"Quasi sparita",IF(J125=1,"Sopra","Sotto"))))</f>
        <v>Sopra</v>
      </c>
      <c r="K181" s="32" t="str">
        <f aca="false">IF(K125=0,"",IF(OR(AND(J125=-K125,ABS(N(K153)+N(J153))&lt;=Costi!$C$10*MAX(ABS(N(K153)),ABS(N(J153)))),AND(L125=-K125,ABS(N(K153)+N(L153))&lt;=Costi!$C$10*MAX(ABS(N(K153)),ABS(N(L153))))),"Slittamento",IF(AND(K125=-1,K13&lt;Costi!$C$9*K41),"Quasi sparita",IF(K125=1,"Sopra","Sotto"))))</f>
        <v/>
      </c>
      <c r="L181" s="32" t="str">
        <f aca="false">IF(L125=0,"",IF(OR(AND(K125=-L125,ABS(N(L153)+N(K153))&lt;=Costi!$C$10*MAX(ABS(N(L153)),ABS(N(K153)))),AND(M125=-L125,ABS(N(L153)+N(M153))&lt;=Costi!$C$10*MAX(ABS(N(L153)),ABS(N(M153))))),"Slittamento",IF(AND(L125=-1,L13&lt;Costi!$C$9*L41),"Quasi sparita",IF(L125=1,"Sopra","Sotto"))))</f>
        <v/>
      </c>
      <c r="M181" s="32" t="str">
        <f aca="false">IF(M125=0,"",IF(OR(AND(L125=-M125,ABS(N(M153)+N(L153))&lt;=Costi!$C$10*MAX(ABS(N(M153)),ABS(N(L153)))),AND(N125=-M125,ABS(N(M153)+N(N153))&lt;=Costi!$C$10*MAX(ABS(N(M153)),ABS(N(N153))))),"Slittamento",IF(AND(M125=-1,M13&lt;Costi!$C$9*M41),"Quasi sparita",IF(M125=1,"Sopra","Sotto"))))</f>
        <v/>
      </c>
      <c r="N181" s="32" t="str">
        <f aca="false">IF(N125=0,"",IF(OR(AND(M125=-N125,ABS(N(N153)+N(M153))&lt;=Costi!$C$10*MAX(ABS(N(N153)),ABS(N(M153))))),"Slittamento",IF(AND(N125=-1,N13&lt;Costi!$C$9*N41),"Quasi sparita",IF(N125=1,"Sopra","Sotto"))))</f>
        <v/>
      </c>
    </row>
    <row r="182" customFormat="false" ht="15" hidden="false" customHeight="false" outlineLevel="0" collapsed="false">
      <c r="A182" s="27" t="str">
        <f aca="false">Costi!A24&amp;""</f>
        <v>Manutenzioni</v>
      </c>
      <c r="C182" s="32" t="str">
        <f aca="false">IF(C126=0,"",IF(OR(AND(D126=-C126,ABS(N(C154)+N(D154))&lt;=Costi!$C$10*MAX(ABS(N(C154)),ABS(N(D154))))),"Slittamento",IF(AND(C126=-1,C14&lt;Costi!$C$9*C42),"Quasi sparita",IF(C126=1,"Sopra","Sotto"))))</f>
        <v/>
      </c>
      <c r="D182" s="32" t="str">
        <f aca="false">IF(D126=0,"",IF(OR(AND(C126=-D126,ABS(N(D154)+N(C154))&lt;=Costi!$C$10*MAX(ABS(N(D154)),ABS(N(C154)))),AND(E126=-D126,ABS(N(D154)+N(E154))&lt;=Costi!$C$10*MAX(ABS(N(D154)),ABS(N(E154))))),"Slittamento",IF(AND(D126=-1,D14&lt;Costi!$C$9*D42),"Quasi sparita",IF(D126=1,"Sopra","Sotto"))))</f>
        <v/>
      </c>
      <c r="E182" s="32" t="str">
        <f aca="false">IF(E126=0,"",IF(OR(AND(D126=-E126,ABS(N(E154)+N(D154))&lt;=Costi!$C$10*MAX(ABS(N(E154)),ABS(N(D154)))),AND(F126=-E126,ABS(N(E154)+N(F154))&lt;=Costi!$C$10*MAX(ABS(N(E154)),ABS(N(F154))))),"Slittamento",IF(AND(E126=-1,E14&lt;Costi!$C$9*E42),"Quasi sparita",IF(E126=1,"Sopra","Sotto"))))</f>
        <v>Slittamento</v>
      </c>
      <c r="F182" s="32" t="str">
        <f aca="false">IF(F126=0,"",IF(OR(AND(E126=-F126,ABS(N(F154)+N(E154))&lt;=Costi!$C$10*MAX(ABS(N(F154)),ABS(N(E154)))),AND(G126=-F126,ABS(N(F154)+N(G154))&lt;=Costi!$C$10*MAX(ABS(N(F154)),ABS(N(G154))))),"Slittamento",IF(AND(F126=-1,F14&lt;Costi!$C$9*F42),"Quasi sparita",IF(F126=1,"Sopra","Sotto"))))</f>
        <v>Slittamento</v>
      </c>
      <c r="G182" s="32" t="str">
        <f aca="false">IF(G126=0,"",IF(OR(AND(F126=-G126,ABS(N(G154)+N(F154))&lt;=Costi!$C$10*MAX(ABS(N(G154)),ABS(N(F154)))),AND(H126=-G126,ABS(N(G154)+N(H154))&lt;=Costi!$C$10*MAX(ABS(N(G154)),ABS(N(H154))))),"Slittamento",IF(AND(G126=-1,G14&lt;Costi!$C$9*G42),"Quasi sparita",IF(G126=1,"Sopra","Sotto"))))</f>
        <v/>
      </c>
      <c r="H182" s="32" t="str">
        <f aca="false">IF(H126=0,"",IF(OR(AND(G126=-H126,ABS(N(H154)+N(G154))&lt;=Costi!$C$10*MAX(ABS(N(H154)),ABS(N(G154)))),AND(I126=-H126,ABS(N(H154)+N(I154))&lt;=Costi!$C$10*MAX(ABS(N(H154)),ABS(N(I154))))),"Slittamento",IF(AND(H126=-1,H14&lt;Costi!$C$9*H42),"Quasi sparita",IF(H126=1,"Sopra","Sotto"))))</f>
        <v/>
      </c>
      <c r="I182" s="32" t="str">
        <f aca="false">IF(I126=0,"",IF(OR(AND(H126=-I126,ABS(N(I154)+N(H154))&lt;=Costi!$C$10*MAX(ABS(N(I154)),ABS(N(H154)))),AND(J126=-I126,ABS(N(I154)+N(J154))&lt;=Costi!$C$10*MAX(ABS(N(I154)),ABS(N(J154))))),"Slittamento",IF(AND(I126=-1,I14&lt;Costi!$C$9*I42),"Quasi sparita",IF(I126=1,"Sopra","Sotto"))))</f>
        <v/>
      </c>
      <c r="J182" s="32" t="str">
        <f aca="false">IF(J126=0,"",IF(OR(AND(I126=-J126,ABS(N(J154)+N(I154))&lt;=Costi!$C$10*MAX(ABS(N(J154)),ABS(N(I154)))),AND(K126=-J126,ABS(N(J154)+N(K154))&lt;=Costi!$C$10*MAX(ABS(N(J154)),ABS(N(K154))))),"Slittamento",IF(AND(J126=-1,J14&lt;Costi!$C$9*J42),"Quasi sparita",IF(J126=1,"Sopra","Sotto"))))</f>
        <v/>
      </c>
      <c r="K182" s="32" t="str">
        <f aca="false">IF(K126=0,"",IF(OR(AND(J126=-K126,ABS(N(K154)+N(J154))&lt;=Costi!$C$10*MAX(ABS(N(K154)),ABS(N(J154)))),AND(L126=-K126,ABS(N(K154)+N(L154))&lt;=Costi!$C$10*MAX(ABS(N(K154)),ABS(N(L154))))),"Slittamento",IF(AND(K126=-1,K14&lt;Costi!$C$9*K42),"Quasi sparita",IF(K126=1,"Sopra","Sotto"))))</f>
        <v/>
      </c>
      <c r="L182" s="32" t="str">
        <f aca="false">IF(L126=0,"",IF(OR(AND(K126=-L126,ABS(N(L154)+N(K154))&lt;=Costi!$C$10*MAX(ABS(N(L154)),ABS(N(K154)))),AND(M126=-L126,ABS(N(L154)+N(M154))&lt;=Costi!$C$10*MAX(ABS(N(L154)),ABS(N(M154))))),"Slittamento",IF(AND(L126=-1,L14&lt;Costi!$C$9*L42),"Quasi sparita",IF(L126=1,"Sopra","Sotto"))))</f>
        <v/>
      </c>
      <c r="M182" s="32" t="str">
        <f aca="false">IF(M126=0,"",IF(OR(AND(L126=-M126,ABS(N(M154)+N(L154))&lt;=Costi!$C$10*MAX(ABS(N(M154)),ABS(N(L154)))),AND(N126=-M126,ABS(N(M154)+N(N154))&lt;=Costi!$C$10*MAX(ABS(N(M154)),ABS(N(N154))))),"Slittamento",IF(AND(M126=-1,M14&lt;Costi!$C$9*M42),"Quasi sparita",IF(M126=1,"Sopra","Sotto"))))</f>
        <v/>
      </c>
      <c r="N182" s="32" t="str">
        <f aca="false">IF(N126=0,"",IF(OR(AND(M126=-N126,ABS(N(N154)+N(M154))&lt;=Costi!$C$10*MAX(ABS(N(N154)),ABS(N(M154))))),"Slittamento",IF(AND(N126=-1,N14&lt;Costi!$C$9*N42),"Quasi sparita",IF(N126=1,"Sopra","Sotto"))))</f>
        <v/>
      </c>
    </row>
    <row r="183" customFormat="false" ht="15" hidden="false" customHeight="false" outlineLevel="0" collapsed="false">
      <c r="A183" s="27" t="str">
        <f aca="false">Costi!A25&amp;""</f>
        <v>Consulenze amministrative</v>
      </c>
      <c r="C183" s="32" t="str">
        <f aca="false">IF(C127=0,"",IF(OR(AND(D127=-C127,ABS(N(C155)+N(D155))&lt;=Costi!$C$10*MAX(ABS(N(C155)),ABS(N(D155))))),"Slittamento",IF(AND(C127=-1,C15&lt;Costi!$C$9*C43),"Quasi sparita",IF(C127=1,"Sopra","Sotto"))))</f>
        <v/>
      </c>
      <c r="D183" s="32" t="str">
        <f aca="false">IF(D127=0,"",IF(OR(AND(C127=-D127,ABS(N(D155)+N(C155))&lt;=Costi!$C$10*MAX(ABS(N(D155)),ABS(N(C155)))),AND(E127=-D127,ABS(N(D155)+N(E155))&lt;=Costi!$C$10*MAX(ABS(N(D155)),ABS(N(E155))))),"Slittamento",IF(AND(D127=-1,D15&lt;Costi!$C$9*D43),"Quasi sparita",IF(D127=1,"Sopra","Sotto"))))</f>
        <v/>
      </c>
      <c r="E183" s="32" t="str">
        <f aca="false">IF(E127=0,"",IF(OR(AND(D127=-E127,ABS(N(E155)+N(D155))&lt;=Costi!$C$10*MAX(ABS(N(E155)),ABS(N(D155)))),AND(F127=-E127,ABS(N(E155)+N(F155))&lt;=Costi!$C$10*MAX(ABS(N(E155)),ABS(N(F155))))),"Slittamento",IF(AND(E127=-1,E15&lt;Costi!$C$9*E43),"Quasi sparita",IF(E127=1,"Sopra","Sotto"))))</f>
        <v/>
      </c>
      <c r="F183" s="32" t="str">
        <f aca="false">IF(F127=0,"",IF(OR(AND(E127=-F127,ABS(N(F155)+N(E155))&lt;=Costi!$C$10*MAX(ABS(N(F155)),ABS(N(E155)))),AND(G127=-F127,ABS(N(F155)+N(G155))&lt;=Costi!$C$10*MAX(ABS(N(F155)),ABS(N(G155))))),"Slittamento",IF(AND(F127=-1,F15&lt;Costi!$C$9*F43),"Quasi sparita",IF(F127=1,"Sopra","Sotto"))))</f>
        <v/>
      </c>
      <c r="G183" s="32" t="str">
        <f aca="false">IF(G127=0,"",IF(OR(AND(F127=-G127,ABS(N(G155)+N(F155))&lt;=Costi!$C$10*MAX(ABS(N(G155)),ABS(N(F155)))),AND(H127=-G127,ABS(N(G155)+N(H155))&lt;=Costi!$C$10*MAX(ABS(N(G155)),ABS(N(H155))))),"Slittamento",IF(AND(G127=-1,G15&lt;Costi!$C$9*G43),"Quasi sparita",IF(G127=1,"Sopra","Sotto"))))</f>
        <v/>
      </c>
      <c r="H183" s="32" t="str">
        <f aca="false">IF(H127=0,"",IF(OR(AND(G127=-H127,ABS(N(H155)+N(G155))&lt;=Costi!$C$10*MAX(ABS(N(H155)),ABS(N(G155)))),AND(I127=-H127,ABS(N(H155)+N(I155))&lt;=Costi!$C$10*MAX(ABS(N(H155)),ABS(N(I155))))),"Slittamento",IF(AND(H127=-1,H15&lt;Costi!$C$9*H43),"Quasi sparita",IF(H127=1,"Sopra","Sotto"))))</f>
        <v/>
      </c>
      <c r="I183" s="32" t="str">
        <f aca="false">IF(I127=0,"",IF(OR(AND(H127=-I127,ABS(N(I155)+N(H155))&lt;=Costi!$C$10*MAX(ABS(N(I155)),ABS(N(H155)))),AND(J127=-I127,ABS(N(I155)+N(J155))&lt;=Costi!$C$10*MAX(ABS(N(I155)),ABS(N(J155))))),"Slittamento",IF(AND(I127=-1,I15&lt;Costi!$C$9*I43),"Quasi sparita",IF(I127=1,"Sopra","Sotto"))))</f>
        <v>Quasi sparita</v>
      </c>
      <c r="J183" s="32" t="str">
        <f aca="false">IF(J127=0,"",IF(OR(AND(I127=-J127,ABS(N(J155)+N(I155))&lt;=Costi!$C$10*MAX(ABS(N(J155)),ABS(N(I155)))),AND(K127=-J127,ABS(N(J155)+N(K155))&lt;=Costi!$C$10*MAX(ABS(N(J155)),ABS(N(K155))))),"Slittamento",IF(AND(J127=-1,J15&lt;Costi!$C$9*J43),"Quasi sparita",IF(J127=1,"Sopra","Sotto"))))</f>
        <v/>
      </c>
      <c r="K183" s="32" t="str">
        <f aca="false">IF(K127=0,"",IF(OR(AND(J127=-K127,ABS(N(K155)+N(J155))&lt;=Costi!$C$10*MAX(ABS(N(K155)),ABS(N(J155)))),AND(L127=-K127,ABS(N(K155)+N(L155))&lt;=Costi!$C$10*MAX(ABS(N(K155)),ABS(N(L155))))),"Slittamento",IF(AND(K127=-1,K15&lt;Costi!$C$9*K43),"Quasi sparita",IF(K127=1,"Sopra","Sotto"))))</f>
        <v/>
      </c>
      <c r="L183" s="32" t="str">
        <f aca="false">IF(L127=0,"",IF(OR(AND(K127=-L127,ABS(N(L155)+N(K155))&lt;=Costi!$C$10*MAX(ABS(N(L155)),ABS(N(K155)))),AND(M127=-L127,ABS(N(L155)+N(M155))&lt;=Costi!$C$10*MAX(ABS(N(L155)),ABS(N(M155))))),"Slittamento",IF(AND(L127=-1,L15&lt;Costi!$C$9*L43),"Quasi sparita",IF(L127=1,"Sopra","Sotto"))))</f>
        <v/>
      </c>
      <c r="M183" s="32" t="str">
        <f aca="false">IF(M127=0,"",IF(OR(AND(L127=-M127,ABS(N(M155)+N(L155))&lt;=Costi!$C$10*MAX(ABS(N(M155)),ABS(N(L155)))),AND(N127=-M127,ABS(N(M155)+N(N155))&lt;=Costi!$C$10*MAX(ABS(N(M155)),ABS(N(N155))))),"Slittamento",IF(AND(M127=-1,M15&lt;Costi!$C$9*M43),"Quasi sparita",IF(M127=1,"Sopra","Sotto"))))</f>
        <v/>
      </c>
      <c r="N183" s="32" t="str">
        <f aca="false">IF(N127=0,"",IF(OR(AND(M127=-N127,ABS(N(N155)+N(M155))&lt;=Costi!$C$10*MAX(ABS(N(N155)),ABS(N(M155))))),"Slittamento",IF(AND(N127=-1,N15&lt;Costi!$C$9*N43),"Quasi sparita",IF(N127=1,"Sopra","Sotto"))))</f>
        <v/>
      </c>
    </row>
    <row r="184" customFormat="false" ht="15" hidden="false" customHeight="false" outlineLevel="0" collapsed="false">
      <c r="A184" s="27" t="str">
        <f aca="false">Costi!A26&amp;""</f>
        <v>Software e canoni</v>
      </c>
      <c r="C184" s="32" t="str">
        <f aca="false">IF(C128=0,"",IF(OR(AND(D128=-C128,ABS(N(C156)+N(D156))&lt;=Costi!$C$10*MAX(ABS(N(C156)),ABS(N(D156))))),"Slittamento",IF(AND(C128=-1,C16&lt;Costi!$C$9*C44),"Quasi sparita",IF(C128=1,"Sopra","Sotto"))))</f>
        <v/>
      </c>
      <c r="D184" s="32" t="str">
        <f aca="false">IF(D128=0,"",IF(OR(AND(C128=-D128,ABS(N(D156)+N(C156))&lt;=Costi!$C$10*MAX(ABS(N(D156)),ABS(N(C156)))),AND(E128=-D128,ABS(N(D156)+N(E156))&lt;=Costi!$C$10*MAX(ABS(N(D156)),ABS(N(E156))))),"Slittamento",IF(AND(D128=-1,D16&lt;Costi!$C$9*D44),"Quasi sparita",IF(D128=1,"Sopra","Sotto"))))</f>
        <v/>
      </c>
      <c r="E184" s="32" t="str">
        <f aca="false">IF(E128=0,"",IF(OR(AND(D128=-E128,ABS(N(E156)+N(D156))&lt;=Costi!$C$10*MAX(ABS(N(E156)),ABS(N(D156)))),AND(F128=-E128,ABS(N(E156)+N(F156))&lt;=Costi!$C$10*MAX(ABS(N(E156)),ABS(N(F156))))),"Slittamento",IF(AND(E128=-1,E16&lt;Costi!$C$9*E44),"Quasi sparita",IF(E128=1,"Sopra","Sotto"))))</f>
        <v/>
      </c>
      <c r="F184" s="32" t="str">
        <f aca="false">IF(F128=0,"",IF(OR(AND(E128=-F128,ABS(N(F156)+N(E156))&lt;=Costi!$C$10*MAX(ABS(N(F156)),ABS(N(E156)))),AND(G128=-F128,ABS(N(F156)+N(G156))&lt;=Costi!$C$10*MAX(ABS(N(F156)),ABS(N(G156))))),"Slittamento",IF(AND(F128=-1,F16&lt;Costi!$C$9*F44),"Quasi sparita",IF(F128=1,"Sopra","Sotto"))))</f>
        <v/>
      </c>
      <c r="G184" s="32" t="str">
        <f aca="false">IF(G128=0,"",IF(OR(AND(F128=-G128,ABS(N(G156)+N(F156))&lt;=Costi!$C$10*MAX(ABS(N(G156)),ABS(N(F156)))),AND(H128=-G128,ABS(N(G156)+N(H156))&lt;=Costi!$C$10*MAX(ABS(N(G156)),ABS(N(H156))))),"Slittamento",IF(AND(G128=-1,G16&lt;Costi!$C$9*G44),"Quasi sparita",IF(G128=1,"Sopra","Sotto"))))</f>
        <v/>
      </c>
      <c r="H184" s="32" t="str">
        <f aca="false">IF(H128=0,"",IF(OR(AND(G128=-H128,ABS(N(H156)+N(G156))&lt;=Costi!$C$10*MAX(ABS(N(H156)),ABS(N(G156)))),AND(I128=-H128,ABS(N(H156)+N(I156))&lt;=Costi!$C$10*MAX(ABS(N(H156)),ABS(N(I156))))),"Slittamento",IF(AND(H128=-1,H16&lt;Costi!$C$9*H44),"Quasi sparita",IF(H128=1,"Sopra","Sotto"))))</f>
        <v/>
      </c>
      <c r="I184" s="32" t="str">
        <f aca="false">IF(I128=0,"",IF(OR(AND(H128=-I128,ABS(N(I156)+N(H156))&lt;=Costi!$C$10*MAX(ABS(N(I156)),ABS(N(H156)))),AND(J128=-I128,ABS(N(I156)+N(J156))&lt;=Costi!$C$10*MAX(ABS(N(I156)),ABS(N(J156))))),"Slittamento",IF(AND(I128=-1,I16&lt;Costi!$C$9*I44),"Quasi sparita",IF(I128=1,"Sopra","Sotto"))))</f>
        <v/>
      </c>
      <c r="J184" s="32" t="str">
        <f aca="false">IF(J128=0,"",IF(OR(AND(I128=-J128,ABS(N(J156)+N(I156))&lt;=Costi!$C$10*MAX(ABS(N(J156)),ABS(N(I156)))),AND(K128=-J128,ABS(N(J156)+N(K156))&lt;=Costi!$C$10*MAX(ABS(N(J156)),ABS(N(K156))))),"Slittamento",IF(AND(J128=-1,J16&lt;Costi!$C$9*J44),"Quasi sparita",IF(J128=1,"Sopra","Sotto"))))</f>
        <v/>
      </c>
      <c r="K184" s="32" t="str">
        <f aca="false">IF(K128=0,"",IF(OR(AND(J128=-K128,ABS(N(K156)+N(J156))&lt;=Costi!$C$10*MAX(ABS(N(K156)),ABS(N(J156)))),AND(L128=-K128,ABS(N(K156)+N(L156))&lt;=Costi!$C$10*MAX(ABS(N(K156)),ABS(N(L156))))),"Slittamento",IF(AND(K128=-1,K16&lt;Costi!$C$9*K44),"Quasi sparita",IF(K128=1,"Sopra","Sotto"))))</f>
        <v/>
      </c>
      <c r="L184" s="32" t="str">
        <f aca="false">IF(L128=0,"",IF(OR(AND(K128=-L128,ABS(N(L156)+N(K156))&lt;=Costi!$C$10*MAX(ABS(N(L156)),ABS(N(K156)))),AND(M128=-L128,ABS(N(L156)+N(M156))&lt;=Costi!$C$10*MAX(ABS(N(L156)),ABS(N(M156))))),"Slittamento",IF(AND(L128=-1,L16&lt;Costi!$C$9*L44),"Quasi sparita",IF(L128=1,"Sopra","Sotto"))))</f>
        <v/>
      </c>
      <c r="M184" s="32" t="str">
        <f aca="false">IF(M128=0,"",IF(OR(AND(L128=-M128,ABS(N(M156)+N(L156))&lt;=Costi!$C$10*MAX(ABS(N(M156)),ABS(N(L156)))),AND(N128=-M128,ABS(N(M156)+N(N156))&lt;=Costi!$C$10*MAX(ABS(N(M156)),ABS(N(N156))))),"Slittamento",IF(AND(M128=-1,M16&lt;Costi!$C$9*M44),"Quasi sparita",IF(M128=1,"Sopra","Sotto"))))</f>
        <v/>
      </c>
      <c r="N184" s="32" t="str">
        <f aca="false">IF(N128=0,"",IF(OR(AND(M128=-N128,ABS(N(N156)+N(M156))&lt;=Costi!$C$10*MAX(ABS(N(N156)),ABS(N(M156))))),"Slittamento",IF(AND(N128=-1,N16&lt;Costi!$C$9*N44),"Quasi sparita",IF(N128=1,"Sopra","Sotto"))))</f>
        <v/>
      </c>
    </row>
    <row r="185" customFormat="false" ht="15" hidden="false" customHeight="false" outlineLevel="0" collapsed="false">
      <c r="A185" s="27" t="str">
        <f aca="false">Costi!A27&amp;""</f>
        <v>Assicurazioni</v>
      </c>
      <c r="C185" s="32" t="str">
        <f aca="false">IF(C129=0,"",IF(OR(AND(D129=-C129,ABS(N(C157)+N(D157))&lt;=Costi!$C$10*MAX(ABS(N(C157)),ABS(N(D157))))),"Slittamento",IF(AND(C129=-1,C17&lt;Costi!$C$9*C45),"Quasi sparita",IF(C129=1,"Sopra","Sotto"))))</f>
        <v/>
      </c>
      <c r="D185" s="32" t="str">
        <f aca="false">IF(D129=0,"",IF(OR(AND(C129=-D129,ABS(N(D157)+N(C157))&lt;=Costi!$C$10*MAX(ABS(N(D157)),ABS(N(C157)))),AND(E129=-D129,ABS(N(D157)+N(E157))&lt;=Costi!$C$10*MAX(ABS(N(D157)),ABS(N(E157))))),"Slittamento",IF(AND(D129=-1,D17&lt;Costi!$C$9*D45),"Quasi sparita",IF(D129=1,"Sopra","Sotto"))))</f>
        <v/>
      </c>
      <c r="E185" s="32" t="str">
        <f aca="false">IF(E129=0,"",IF(OR(AND(D129=-E129,ABS(N(E157)+N(D157))&lt;=Costi!$C$10*MAX(ABS(N(E157)),ABS(N(D157)))),AND(F129=-E129,ABS(N(E157)+N(F157))&lt;=Costi!$C$10*MAX(ABS(N(E157)),ABS(N(F157))))),"Slittamento",IF(AND(E129=-1,E17&lt;Costi!$C$9*E45),"Quasi sparita",IF(E129=1,"Sopra","Sotto"))))</f>
        <v/>
      </c>
      <c r="F185" s="32" t="str">
        <f aca="false">IF(F129=0,"",IF(OR(AND(E129=-F129,ABS(N(F157)+N(E157))&lt;=Costi!$C$10*MAX(ABS(N(F157)),ABS(N(E157)))),AND(G129=-F129,ABS(N(F157)+N(G157))&lt;=Costi!$C$10*MAX(ABS(N(F157)),ABS(N(G157))))),"Slittamento",IF(AND(F129=-1,F17&lt;Costi!$C$9*F45),"Quasi sparita",IF(F129=1,"Sopra","Sotto"))))</f>
        <v/>
      </c>
      <c r="G185" s="32" t="str">
        <f aca="false">IF(G129=0,"",IF(OR(AND(F129=-G129,ABS(N(G157)+N(F157))&lt;=Costi!$C$10*MAX(ABS(N(G157)),ABS(N(F157)))),AND(H129=-G129,ABS(N(G157)+N(H157))&lt;=Costi!$C$10*MAX(ABS(N(G157)),ABS(N(H157))))),"Slittamento",IF(AND(G129=-1,G17&lt;Costi!$C$9*G45),"Quasi sparita",IF(G129=1,"Sopra","Sotto"))))</f>
        <v/>
      </c>
      <c r="H185" s="32" t="str">
        <f aca="false">IF(H129=0,"",IF(OR(AND(G129=-H129,ABS(N(H157)+N(G157))&lt;=Costi!$C$10*MAX(ABS(N(H157)),ABS(N(G157)))),AND(I129=-H129,ABS(N(H157)+N(I157))&lt;=Costi!$C$10*MAX(ABS(N(H157)),ABS(N(I157))))),"Slittamento",IF(AND(H129=-1,H17&lt;Costi!$C$9*H45),"Quasi sparita",IF(H129=1,"Sopra","Sotto"))))</f>
        <v/>
      </c>
      <c r="I185" s="32" t="str">
        <f aca="false">IF(I129=0,"",IF(OR(AND(H129=-I129,ABS(N(I157)+N(H157))&lt;=Costi!$C$10*MAX(ABS(N(I157)),ABS(N(H157)))),AND(J129=-I129,ABS(N(I157)+N(J157))&lt;=Costi!$C$10*MAX(ABS(N(I157)),ABS(N(J157))))),"Slittamento",IF(AND(I129=-1,I17&lt;Costi!$C$9*I45),"Quasi sparita",IF(I129=1,"Sopra","Sotto"))))</f>
        <v/>
      </c>
      <c r="J185" s="32" t="str">
        <f aca="false">IF(J129=0,"",IF(OR(AND(I129=-J129,ABS(N(J157)+N(I157))&lt;=Costi!$C$10*MAX(ABS(N(J157)),ABS(N(I157)))),AND(K129=-J129,ABS(N(J157)+N(K157))&lt;=Costi!$C$10*MAX(ABS(N(J157)),ABS(N(K157))))),"Slittamento",IF(AND(J129=-1,J17&lt;Costi!$C$9*J45),"Quasi sparita",IF(J129=1,"Sopra","Sotto"))))</f>
        <v/>
      </c>
      <c r="K185" s="32" t="str">
        <f aca="false">IF(K129=0,"",IF(OR(AND(J129=-K129,ABS(N(K157)+N(J157))&lt;=Costi!$C$10*MAX(ABS(N(K157)),ABS(N(J157)))),AND(L129=-K129,ABS(N(K157)+N(L157))&lt;=Costi!$C$10*MAX(ABS(N(K157)),ABS(N(L157))))),"Slittamento",IF(AND(K129=-1,K17&lt;Costi!$C$9*K45),"Quasi sparita",IF(K129=1,"Sopra","Sotto"))))</f>
        <v/>
      </c>
      <c r="L185" s="32" t="str">
        <f aca="false">IF(L129=0,"",IF(OR(AND(K129=-L129,ABS(N(L157)+N(K157))&lt;=Costi!$C$10*MAX(ABS(N(L157)),ABS(N(K157)))),AND(M129=-L129,ABS(N(L157)+N(M157))&lt;=Costi!$C$10*MAX(ABS(N(L157)),ABS(N(M157))))),"Slittamento",IF(AND(L129=-1,L17&lt;Costi!$C$9*L45),"Quasi sparita",IF(L129=1,"Sopra","Sotto"))))</f>
        <v/>
      </c>
      <c r="M185" s="32" t="str">
        <f aca="false">IF(M129=0,"",IF(OR(AND(L129=-M129,ABS(N(M157)+N(L157))&lt;=Costi!$C$10*MAX(ABS(N(M157)),ABS(N(L157)))),AND(N129=-M129,ABS(N(M157)+N(N157))&lt;=Costi!$C$10*MAX(ABS(N(M157)),ABS(N(N157))))),"Slittamento",IF(AND(M129=-1,M17&lt;Costi!$C$9*M45),"Quasi sparita",IF(M129=1,"Sopra","Sotto"))))</f>
        <v/>
      </c>
      <c r="N185" s="32" t="str">
        <f aca="false">IF(N129=0,"",IF(OR(AND(M129=-N129,ABS(N(N157)+N(M157))&lt;=Costi!$C$10*MAX(ABS(N(N157)),ABS(N(M157))))),"Slittamento",IF(AND(N129=-1,N17&lt;Costi!$C$9*N45),"Quasi sparita",IF(N129=1,"Sopra","Sotto"))))</f>
        <v/>
      </c>
    </row>
    <row r="186" customFormat="false" ht="15" hidden="false" customHeight="false" outlineLevel="0" collapsed="false">
      <c r="A186" s="27" t="str">
        <f aca="false">Costi!A28&amp;""</f>
        <v>Marketing</v>
      </c>
      <c r="C186" s="32" t="str">
        <f aca="false">IF(C130=0,"",IF(OR(AND(D130=-C130,ABS(N(C158)+N(D158))&lt;=Costi!$C$10*MAX(ABS(N(C158)),ABS(N(D158))))),"Slittamento",IF(AND(C130=-1,C18&lt;Costi!$C$9*C46),"Quasi sparita",IF(C130=1,"Sopra","Sotto"))))</f>
        <v/>
      </c>
      <c r="D186" s="32" t="str">
        <f aca="false">IF(D130=0,"",IF(OR(AND(C130=-D130,ABS(N(D158)+N(C158))&lt;=Costi!$C$10*MAX(ABS(N(D158)),ABS(N(C158)))),AND(E130=-D130,ABS(N(D158)+N(E158))&lt;=Costi!$C$10*MAX(ABS(N(D158)),ABS(N(E158))))),"Slittamento",IF(AND(D130=-1,D18&lt;Costi!$C$9*D46),"Quasi sparita",IF(D130=1,"Sopra","Sotto"))))</f>
        <v/>
      </c>
      <c r="E186" s="32" t="str">
        <f aca="false">IF(E130=0,"",IF(OR(AND(D130=-E130,ABS(N(E158)+N(D158))&lt;=Costi!$C$10*MAX(ABS(N(E158)),ABS(N(D158)))),AND(F130=-E130,ABS(N(E158)+N(F158))&lt;=Costi!$C$10*MAX(ABS(N(E158)),ABS(N(F158))))),"Slittamento",IF(AND(E130=-1,E18&lt;Costi!$C$9*E46),"Quasi sparita",IF(E130=1,"Sopra","Sotto"))))</f>
        <v/>
      </c>
      <c r="F186" s="32" t="str">
        <f aca="false">IF(F130=0,"",IF(OR(AND(E130=-F130,ABS(N(F158)+N(E158))&lt;=Costi!$C$10*MAX(ABS(N(F158)),ABS(N(E158)))),AND(G130=-F130,ABS(N(F158)+N(G158))&lt;=Costi!$C$10*MAX(ABS(N(F158)),ABS(N(G158))))),"Slittamento",IF(AND(F130=-1,F18&lt;Costi!$C$9*F46),"Quasi sparita",IF(F130=1,"Sopra","Sotto"))))</f>
        <v/>
      </c>
      <c r="G186" s="32" t="str">
        <f aca="false">IF(G130=0,"",IF(OR(AND(F130=-G130,ABS(N(G158)+N(F158))&lt;=Costi!$C$10*MAX(ABS(N(G158)),ABS(N(F158)))),AND(H130=-G130,ABS(N(G158)+N(H158))&lt;=Costi!$C$10*MAX(ABS(N(G158)),ABS(N(H158))))),"Slittamento",IF(AND(G130=-1,G18&lt;Costi!$C$9*G46),"Quasi sparita",IF(G130=1,"Sopra","Sotto"))))</f>
        <v/>
      </c>
      <c r="H186" s="32" t="str">
        <f aca="false">IF(H130=0,"",IF(OR(AND(G130=-H130,ABS(N(H158)+N(G158))&lt;=Costi!$C$10*MAX(ABS(N(H158)),ABS(N(G158)))),AND(I130=-H130,ABS(N(H158)+N(I158))&lt;=Costi!$C$10*MAX(ABS(N(H158)),ABS(N(I158))))),"Slittamento",IF(AND(H130=-1,H18&lt;Costi!$C$9*H46),"Quasi sparita",IF(H130=1,"Sopra","Sotto"))))</f>
        <v/>
      </c>
      <c r="I186" s="32" t="str">
        <f aca="false">IF(I130=0,"",IF(OR(AND(H130=-I130,ABS(N(I158)+N(H158))&lt;=Costi!$C$10*MAX(ABS(N(I158)),ABS(N(H158)))),AND(J130=-I130,ABS(N(I158)+N(J158))&lt;=Costi!$C$10*MAX(ABS(N(I158)),ABS(N(J158))))),"Slittamento",IF(AND(I130=-1,I18&lt;Costi!$C$9*I46),"Quasi sparita",IF(I130=1,"Sopra","Sotto"))))</f>
        <v/>
      </c>
      <c r="J186" s="32" t="str">
        <f aca="false">IF(J130=0,"",IF(OR(AND(I130=-J130,ABS(N(J158)+N(I158))&lt;=Costi!$C$10*MAX(ABS(N(J158)),ABS(N(I158)))),AND(K130=-J130,ABS(N(J158)+N(K158))&lt;=Costi!$C$10*MAX(ABS(N(J158)),ABS(N(K158))))),"Slittamento",IF(AND(J130=-1,J18&lt;Costi!$C$9*J46),"Quasi sparita",IF(J130=1,"Sopra","Sotto"))))</f>
        <v/>
      </c>
      <c r="K186" s="32" t="str">
        <f aca="false">IF(K130=0,"",IF(OR(AND(J130=-K130,ABS(N(K158)+N(J158))&lt;=Costi!$C$10*MAX(ABS(N(K158)),ABS(N(J158)))),AND(L130=-K130,ABS(N(K158)+N(L158))&lt;=Costi!$C$10*MAX(ABS(N(K158)),ABS(N(L158))))),"Slittamento",IF(AND(K130=-1,K18&lt;Costi!$C$9*K46),"Quasi sparita",IF(K130=1,"Sopra","Sotto"))))</f>
        <v/>
      </c>
      <c r="L186" s="32" t="str">
        <f aca="false">IF(L130=0,"",IF(OR(AND(K130=-L130,ABS(N(L158)+N(K158))&lt;=Costi!$C$10*MAX(ABS(N(L158)),ABS(N(K158)))),AND(M130=-L130,ABS(N(L158)+N(M158))&lt;=Costi!$C$10*MAX(ABS(N(L158)),ABS(N(M158))))),"Slittamento",IF(AND(L130=-1,L18&lt;Costi!$C$9*L46),"Quasi sparita",IF(L130=1,"Sopra","Sotto"))))</f>
        <v/>
      </c>
      <c r="M186" s="32" t="str">
        <f aca="false">IF(M130=0,"",IF(OR(AND(L130=-M130,ABS(N(M158)+N(L158))&lt;=Costi!$C$10*MAX(ABS(N(M158)),ABS(N(L158)))),AND(N130=-M130,ABS(N(M158)+N(N158))&lt;=Costi!$C$10*MAX(ABS(N(M158)),ABS(N(N158))))),"Slittamento",IF(AND(M130=-1,M18&lt;Costi!$C$9*M46),"Quasi sparita",IF(M130=1,"Sopra","Sotto"))))</f>
        <v/>
      </c>
      <c r="N186" s="32" t="str">
        <f aca="false">IF(N130=0,"",IF(OR(AND(M130=-N130,ABS(N(N158)+N(M158))&lt;=Costi!$C$10*MAX(ABS(N(N158)),ABS(N(M158))))),"Slittamento",IF(AND(N130=-1,N18&lt;Costi!$C$9*N46),"Quasi sparita",IF(N130=1,"Sopra","Sotto"))))</f>
        <v/>
      </c>
    </row>
    <row r="187" customFormat="false" ht="15" hidden="false" customHeight="false" outlineLevel="0" collapsed="false">
      <c r="A187" s="27" t="str">
        <f aca="false">Costi!A29&amp;""</f>
        <v/>
      </c>
      <c r="C187" s="32" t="str">
        <f aca="false">IF(C131=0,"",IF(OR(AND(D131=-C131,ABS(N(C159)+N(D159))&lt;=Costi!$C$10*MAX(ABS(N(C159)),ABS(N(D159))))),"Slittamento",IF(AND(C131=-1,C19&lt;Costi!$C$9*C47),"Quasi sparita",IF(C131=1,"Sopra","Sotto"))))</f>
        <v/>
      </c>
      <c r="D187" s="32" t="str">
        <f aca="false">IF(D131=0,"",IF(OR(AND(C131=-D131,ABS(N(D159)+N(C159))&lt;=Costi!$C$10*MAX(ABS(N(D159)),ABS(N(C159)))),AND(E131=-D131,ABS(N(D159)+N(E159))&lt;=Costi!$C$10*MAX(ABS(N(D159)),ABS(N(E159))))),"Slittamento",IF(AND(D131=-1,D19&lt;Costi!$C$9*D47),"Quasi sparita",IF(D131=1,"Sopra","Sotto"))))</f>
        <v/>
      </c>
      <c r="E187" s="32" t="str">
        <f aca="false">IF(E131=0,"",IF(OR(AND(D131=-E131,ABS(N(E159)+N(D159))&lt;=Costi!$C$10*MAX(ABS(N(E159)),ABS(N(D159)))),AND(F131=-E131,ABS(N(E159)+N(F159))&lt;=Costi!$C$10*MAX(ABS(N(E159)),ABS(N(F159))))),"Slittamento",IF(AND(E131=-1,E19&lt;Costi!$C$9*E47),"Quasi sparita",IF(E131=1,"Sopra","Sotto"))))</f>
        <v/>
      </c>
      <c r="F187" s="32" t="str">
        <f aca="false">IF(F131=0,"",IF(OR(AND(E131=-F131,ABS(N(F159)+N(E159))&lt;=Costi!$C$10*MAX(ABS(N(F159)),ABS(N(E159)))),AND(G131=-F131,ABS(N(F159)+N(G159))&lt;=Costi!$C$10*MAX(ABS(N(F159)),ABS(N(G159))))),"Slittamento",IF(AND(F131=-1,F19&lt;Costi!$C$9*F47),"Quasi sparita",IF(F131=1,"Sopra","Sotto"))))</f>
        <v/>
      </c>
      <c r="G187" s="32" t="str">
        <f aca="false">IF(G131=0,"",IF(OR(AND(F131=-G131,ABS(N(G159)+N(F159))&lt;=Costi!$C$10*MAX(ABS(N(G159)),ABS(N(F159)))),AND(H131=-G131,ABS(N(G159)+N(H159))&lt;=Costi!$C$10*MAX(ABS(N(G159)),ABS(N(H159))))),"Slittamento",IF(AND(G131=-1,G19&lt;Costi!$C$9*G47),"Quasi sparita",IF(G131=1,"Sopra","Sotto"))))</f>
        <v/>
      </c>
      <c r="H187" s="32" t="str">
        <f aca="false">IF(H131=0,"",IF(OR(AND(G131=-H131,ABS(N(H159)+N(G159))&lt;=Costi!$C$10*MAX(ABS(N(H159)),ABS(N(G159)))),AND(I131=-H131,ABS(N(H159)+N(I159))&lt;=Costi!$C$10*MAX(ABS(N(H159)),ABS(N(I159))))),"Slittamento",IF(AND(H131=-1,H19&lt;Costi!$C$9*H47),"Quasi sparita",IF(H131=1,"Sopra","Sotto"))))</f>
        <v/>
      </c>
      <c r="I187" s="32" t="str">
        <f aca="false">IF(I131=0,"",IF(OR(AND(H131=-I131,ABS(N(I159)+N(H159))&lt;=Costi!$C$10*MAX(ABS(N(I159)),ABS(N(H159)))),AND(J131=-I131,ABS(N(I159)+N(J159))&lt;=Costi!$C$10*MAX(ABS(N(I159)),ABS(N(J159))))),"Slittamento",IF(AND(I131=-1,I19&lt;Costi!$C$9*I47),"Quasi sparita",IF(I131=1,"Sopra","Sotto"))))</f>
        <v/>
      </c>
      <c r="J187" s="32" t="str">
        <f aca="false">IF(J131=0,"",IF(OR(AND(I131=-J131,ABS(N(J159)+N(I159))&lt;=Costi!$C$10*MAX(ABS(N(J159)),ABS(N(I159)))),AND(K131=-J131,ABS(N(J159)+N(K159))&lt;=Costi!$C$10*MAX(ABS(N(J159)),ABS(N(K159))))),"Slittamento",IF(AND(J131=-1,J19&lt;Costi!$C$9*J47),"Quasi sparita",IF(J131=1,"Sopra","Sotto"))))</f>
        <v/>
      </c>
      <c r="K187" s="32" t="str">
        <f aca="false">IF(K131=0,"",IF(OR(AND(J131=-K131,ABS(N(K159)+N(J159))&lt;=Costi!$C$10*MAX(ABS(N(K159)),ABS(N(J159)))),AND(L131=-K131,ABS(N(K159)+N(L159))&lt;=Costi!$C$10*MAX(ABS(N(K159)),ABS(N(L159))))),"Slittamento",IF(AND(K131=-1,K19&lt;Costi!$C$9*K47),"Quasi sparita",IF(K131=1,"Sopra","Sotto"))))</f>
        <v/>
      </c>
      <c r="L187" s="32" t="str">
        <f aca="false">IF(L131=0,"",IF(OR(AND(K131=-L131,ABS(N(L159)+N(K159))&lt;=Costi!$C$10*MAX(ABS(N(L159)),ABS(N(K159)))),AND(M131=-L131,ABS(N(L159)+N(M159))&lt;=Costi!$C$10*MAX(ABS(N(L159)),ABS(N(M159))))),"Slittamento",IF(AND(L131=-1,L19&lt;Costi!$C$9*L47),"Quasi sparita",IF(L131=1,"Sopra","Sotto"))))</f>
        <v/>
      </c>
      <c r="M187" s="32" t="str">
        <f aca="false">IF(M131=0,"",IF(OR(AND(L131=-M131,ABS(N(M159)+N(L159))&lt;=Costi!$C$10*MAX(ABS(N(M159)),ABS(N(L159)))),AND(N131=-M131,ABS(N(M159)+N(N159))&lt;=Costi!$C$10*MAX(ABS(N(M159)),ABS(N(N159))))),"Slittamento",IF(AND(M131=-1,M19&lt;Costi!$C$9*M47),"Quasi sparita",IF(M131=1,"Sopra","Sotto"))))</f>
        <v/>
      </c>
      <c r="N187" s="32" t="str">
        <f aca="false">IF(N131=0,"",IF(OR(AND(M131=-N131,ABS(N(N159)+N(M159))&lt;=Costi!$C$10*MAX(ABS(N(N159)),ABS(N(M159))))),"Slittamento",IF(AND(N131=-1,N19&lt;Costi!$C$9*N47),"Quasi sparita",IF(N131=1,"Sopra","Sotto"))))</f>
        <v/>
      </c>
    </row>
    <row r="188" customFormat="false" ht="15" hidden="false" customHeight="false" outlineLevel="0" collapsed="false">
      <c r="A188" s="27" t="str">
        <f aca="false">Costi!A30&amp;""</f>
        <v/>
      </c>
      <c r="C188" s="32" t="str">
        <f aca="false">IF(C132=0,"",IF(OR(AND(D132=-C132,ABS(N(C160)+N(D160))&lt;=Costi!$C$10*MAX(ABS(N(C160)),ABS(N(D160))))),"Slittamento",IF(AND(C132=-1,C20&lt;Costi!$C$9*C48),"Quasi sparita",IF(C132=1,"Sopra","Sotto"))))</f>
        <v/>
      </c>
      <c r="D188" s="32" t="str">
        <f aca="false">IF(D132=0,"",IF(OR(AND(C132=-D132,ABS(N(D160)+N(C160))&lt;=Costi!$C$10*MAX(ABS(N(D160)),ABS(N(C160)))),AND(E132=-D132,ABS(N(D160)+N(E160))&lt;=Costi!$C$10*MAX(ABS(N(D160)),ABS(N(E160))))),"Slittamento",IF(AND(D132=-1,D20&lt;Costi!$C$9*D48),"Quasi sparita",IF(D132=1,"Sopra","Sotto"))))</f>
        <v/>
      </c>
      <c r="E188" s="32" t="str">
        <f aca="false">IF(E132=0,"",IF(OR(AND(D132=-E132,ABS(N(E160)+N(D160))&lt;=Costi!$C$10*MAX(ABS(N(E160)),ABS(N(D160)))),AND(F132=-E132,ABS(N(E160)+N(F160))&lt;=Costi!$C$10*MAX(ABS(N(E160)),ABS(N(F160))))),"Slittamento",IF(AND(E132=-1,E20&lt;Costi!$C$9*E48),"Quasi sparita",IF(E132=1,"Sopra","Sotto"))))</f>
        <v/>
      </c>
      <c r="F188" s="32" t="str">
        <f aca="false">IF(F132=0,"",IF(OR(AND(E132=-F132,ABS(N(F160)+N(E160))&lt;=Costi!$C$10*MAX(ABS(N(F160)),ABS(N(E160)))),AND(G132=-F132,ABS(N(F160)+N(G160))&lt;=Costi!$C$10*MAX(ABS(N(F160)),ABS(N(G160))))),"Slittamento",IF(AND(F132=-1,F20&lt;Costi!$C$9*F48),"Quasi sparita",IF(F132=1,"Sopra","Sotto"))))</f>
        <v/>
      </c>
      <c r="G188" s="32" t="str">
        <f aca="false">IF(G132=0,"",IF(OR(AND(F132=-G132,ABS(N(G160)+N(F160))&lt;=Costi!$C$10*MAX(ABS(N(G160)),ABS(N(F160)))),AND(H132=-G132,ABS(N(G160)+N(H160))&lt;=Costi!$C$10*MAX(ABS(N(G160)),ABS(N(H160))))),"Slittamento",IF(AND(G132=-1,G20&lt;Costi!$C$9*G48),"Quasi sparita",IF(G132=1,"Sopra","Sotto"))))</f>
        <v/>
      </c>
      <c r="H188" s="32" t="str">
        <f aca="false">IF(H132=0,"",IF(OR(AND(G132=-H132,ABS(N(H160)+N(G160))&lt;=Costi!$C$10*MAX(ABS(N(H160)),ABS(N(G160)))),AND(I132=-H132,ABS(N(H160)+N(I160))&lt;=Costi!$C$10*MAX(ABS(N(H160)),ABS(N(I160))))),"Slittamento",IF(AND(H132=-1,H20&lt;Costi!$C$9*H48),"Quasi sparita",IF(H132=1,"Sopra","Sotto"))))</f>
        <v/>
      </c>
      <c r="I188" s="32" t="str">
        <f aca="false">IF(I132=0,"",IF(OR(AND(H132=-I132,ABS(N(I160)+N(H160))&lt;=Costi!$C$10*MAX(ABS(N(I160)),ABS(N(H160)))),AND(J132=-I132,ABS(N(I160)+N(J160))&lt;=Costi!$C$10*MAX(ABS(N(I160)),ABS(N(J160))))),"Slittamento",IF(AND(I132=-1,I20&lt;Costi!$C$9*I48),"Quasi sparita",IF(I132=1,"Sopra","Sotto"))))</f>
        <v/>
      </c>
      <c r="J188" s="32" t="str">
        <f aca="false">IF(J132=0,"",IF(OR(AND(I132=-J132,ABS(N(J160)+N(I160))&lt;=Costi!$C$10*MAX(ABS(N(J160)),ABS(N(I160)))),AND(K132=-J132,ABS(N(J160)+N(K160))&lt;=Costi!$C$10*MAX(ABS(N(J160)),ABS(N(K160))))),"Slittamento",IF(AND(J132=-1,J20&lt;Costi!$C$9*J48),"Quasi sparita",IF(J132=1,"Sopra","Sotto"))))</f>
        <v/>
      </c>
      <c r="K188" s="32" t="str">
        <f aca="false">IF(K132=0,"",IF(OR(AND(J132=-K132,ABS(N(K160)+N(J160))&lt;=Costi!$C$10*MAX(ABS(N(K160)),ABS(N(J160)))),AND(L132=-K132,ABS(N(K160)+N(L160))&lt;=Costi!$C$10*MAX(ABS(N(K160)),ABS(N(L160))))),"Slittamento",IF(AND(K132=-1,K20&lt;Costi!$C$9*K48),"Quasi sparita",IF(K132=1,"Sopra","Sotto"))))</f>
        <v/>
      </c>
      <c r="L188" s="32" t="str">
        <f aca="false">IF(L132=0,"",IF(OR(AND(K132=-L132,ABS(N(L160)+N(K160))&lt;=Costi!$C$10*MAX(ABS(N(L160)),ABS(N(K160)))),AND(M132=-L132,ABS(N(L160)+N(M160))&lt;=Costi!$C$10*MAX(ABS(N(L160)),ABS(N(M160))))),"Slittamento",IF(AND(L132=-1,L20&lt;Costi!$C$9*L48),"Quasi sparita",IF(L132=1,"Sopra","Sotto"))))</f>
        <v/>
      </c>
      <c r="M188" s="32" t="str">
        <f aca="false">IF(M132=0,"",IF(OR(AND(L132=-M132,ABS(N(M160)+N(L160))&lt;=Costi!$C$10*MAX(ABS(N(M160)),ABS(N(L160)))),AND(N132=-M132,ABS(N(M160)+N(N160))&lt;=Costi!$C$10*MAX(ABS(N(M160)),ABS(N(N160))))),"Slittamento",IF(AND(M132=-1,M20&lt;Costi!$C$9*M48),"Quasi sparita",IF(M132=1,"Sopra","Sotto"))))</f>
        <v/>
      </c>
      <c r="N188" s="32" t="str">
        <f aca="false">IF(N132=0,"",IF(OR(AND(M132=-N132,ABS(N(N160)+N(M160))&lt;=Costi!$C$10*MAX(ABS(N(N160)),ABS(N(M160))))),"Slittamento",IF(AND(N132=-1,N20&lt;Costi!$C$9*N48),"Quasi sparita",IF(N132=1,"Sopra","Sotto"))))</f>
        <v/>
      </c>
    </row>
    <row r="189" customFormat="false" ht="15" hidden="false" customHeight="false" outlineLevel="0" collapsed="false">
      <c r="A189" s="27" t="str">
        <f aca="false">Costi!A31&amp;""</f>
        <v/>
      </c>
      <c r="C189" s="32" t="str">
        <f aca="false">IF(C133=0,"",IF(OR(AND(D133=-C133,ABS(N(C161)+N(D161))&lt;=Costi!$C$10*MAX(ABS(N(C161)),ABS(N(D161))))),"Slittamento",IF(AND(C133=-1,C21&lt;Costi!$C$9*C49),"Quasi sparita",IF(C133=1,"Sopra","Sotto"))))</f>
        <v/>
      </c>
      <c r="D189" s="32" t="str">
        <f aca="false">IF(D133=0,"",IF(OR(AND(C133=-D133,ABS(N(D161)+N(C161))&lt;=Costi!$C$10*MAX(ABS(N(D161)),ABS(N(C161)))),AND(E133=-D133,ABS(N(D161)+N(E161))&lt;=Costi!$C$10*MAX(ABS(N(D161)),ABS(N(E161))))),"Slittamento",IF(AND(D133=-1,D21&lt;Costi!$C$9*D49),"Quasi sparita",IF(D133=1,"Sopra","Sotto"))))</f>
        <v/>
      </c>
      <c r="E189" s="32" t="str">
        <f aca="false">IF(E133=0,"",IF(OR(AND(D133=-E133,ABS(N(E161)+N(D161))&lt;=Costi!$C$10*MAX(ABS(N(E161)),ABS(N(D161)))),AND(F133=-E133,ABS(N(E161)+N(F161))&lt;=Costi!$C$10*MAX(ABS(N(E161)),ABS(N(F161))))),"Slittamento",IF(AND(E133=-1,E21&lt;Costi!$C$9*E49),"Quasi sparita",IF(E133=1,"Sopra","Sotto"))))</f>
        <v/>
      </c>
      <c r="F189" s="32" t="str">
        <f aca="false">IF(F133=0,"",IF(OR(AND(E133=-F133,ABS(N(F161)+N(E161))&lt;=Costi!$C$10*MAX(ABS(N(F161)),ABS(N(E161)))),AND(G133=-F133,ABS(N(F161)+N(G161))&lt;=Costi!$C$10*MAX(ABS(N(F161)),ABS(N(G161))))),"Slittamento",IF(AND(F133=-1,F21&lt;Costi!$C$9*F49),"Quasi sparita",IF(F133=1,"Sopra","Sotto"))))</f>
        <v/>
      </c>
      <c r="G189" s="32" t="str">
        <f aca="false">IF(G133=0,"",IF(OR(AND(F133=-G133,ABS(N(G161)+N(F161))&lt;=Costi!$C$10*MAX(ABS(N(G161)),ABS(N(F161)))),AND(H133=-G133,ABS(N(G161)+N(H161))&lt;=Costi!$C$10*MAX(ABS(N(G161)),ABS(N(H161))))),"Slittamento",IF(AND(G133=-1,G21&lt;Costi!$C$9*G49),"Quasi sparita",IF(G133=1,"Sopra","Sotto"))))</f>
        <v/>
      </c>
      <c r="H189" s="32" t="str">
        <f aca="false">IF(H133=0,"",IF(OR(AND(G133=-H133,ABS(N(H161)+N(G161))&lt;=Costi!$C$10*MAX(ABS(N(H161)),ABS(N(G161)))),AND(I133=-H133,ABS(N(H161)+N(I161))&lt;=Costi!$C$10*MAX(ABS(N(H161)),ABS(N(I161))))),"Slittamento",IF(AND(H133=-1,H21&lt;Costi!$C$9*H49),"Quasi sparita",IF(H133=1,"Sopra","Sotto"))))</f>
        <v/>
      </c>
      <c r="I189" s="32" t="str">
        <f aca="false">IF(I133=0,"",IF(OR(AND(H133=-I133,ABS(N(I161)+N(H161))&lt;=Costi!$C$10*MAX(ABS(N(I161)),ABS(N(H161)))),AND(J133=-I133,ABS(N(I161)+N(J161))&lt;=Costi!$C$10*MAX(ABS(N(I161)),ABS(N(J161))))),"Slittamento",IF(AND(I133=-1,I21&lt;Costi!$C$9*I49),"Quasi sparita",IF(I133=1,"Sopra","Sotto"))))</f>
        <v/>
      </c>
      <c r="J189" s="32" t="str">
        <f aca="false">IF(J133=0,"",IF(OR(AND(I133=-J133,ABS(N(J161)+N(I161))&lt;=Costi!$C$10*MAX(ABS(N(J161)),ABS(N(I161)))),AND(K133=-J133,ABS(N(J161)+N(K161))&lt;=Costi!$C$10*MAX(ABS(N(J161)),ABS(N(K161))))),"Slittamento",IF(AND(J133=-1,J21&lt;Costi!$C$9*J49),"Quasi sparita",IF(J133=1,"Sopra","Sotto"))))</f>
        <v/>
      </c>
      <c r="K189" s="32" t="str">
        <f aca="false">IF(K133=0,"",IF(OR(AND(J133=-K133,ABS(N(K161)+N(J161))&lt;=Costi!$C$10*MAX(ABS(N(K161)),ABS(N(J161)))),AND(L133=-K133,ABS(N(K161)+N(L161))&lt;=Costi!$C$10*MAX(ABS(N(K161)),ABS(N(L161))))),"Slittamento",IF(AND(K133=-1,K21&lt;Costi!$C$9*K49),"Quasi sparita",IF(K133=1,"Sopra","Sotto"))))</f>
        <v/>
      </c>
      <c r="L189" s="32" t="str">
        <f aca="false">IF(L133=0,"",IF(OR(AND(K133=-L133,ABS(N(L161)+N(K161))&lt;=Costi!$C$10*MAX(ABS(N(L161)),ABS(N(K161)))),AND(M133=-L133,ABS(N(L161)+N(M161))&lt;=Costi!$C$10*MAX(ABS(N(L161)),ABS(N(M161))))),"Slittamento",IF(AND(L133=-1,L21&lt;Costi!$C$9*L49),"Quasi sparita",IF(L133=1,"Sopra","Sotto"))))</f>
        <v/>
      </c>
      <c r="M189" s="32" t="str">
        <f aca="false">IF(M133=0,"",IF(OR(AND(L133=-M133,ABS(N(M161)+N(L161))&lt;=Costi!$C$10*MAX(ABS(N(M161)),ABS(N(L161)))),AND(N133=-M133,ABS(N(M161)+N(N161))&lt;=Costi!$C$10*MAX(ABS(N(M161)),ABS(N(N161))))),"Slittamento",IF(AND(M133=-1,M21&lt;Costi!$C$9*M49),"Quasi sparita",IF(M133=1,"Sopra","Sotto"))))</f>
        <v/>
      </c>
      <c r="N189" s="32" t="str">
        <f aca="false">IF(N133=0,"",IF(OR(AND(M133=-N133,ABS(N(N161)+N(M161))&lt;=Costi!$C$10*MAX(ABS(N(N161)),ABS(N(M161))))),"Slittamento",IF(AND(N133=-1,N21&lt;Costi!$C$9*N49),"Quasi sparita",IF(N133=1,"Sopra","Sotto"))))</f>
        <v/>
      </c>
    </row>
    <row r="190" customFormat="false" ht="15" hidden="false" customHeight="false" outlineLevel="0" collapsed="false">
      <c r="A190" s="27" t="str">
        <f aca="false">Costi!A32&amp;""</f>
        <v/>
      </c>
      <c r="C190" s="32" t="str">
        <f aca="false">IF(C134=0,"",IF(OR(AND(D134=-C134,ABS(N(C162)+N(D162))&lt;=Costi!$C$10*MAX(ABS(N(C162)),ABS(N(D162))))),"Slittamento",IF(AND(C134=-1,C22&lt;Costi!$C$9*C50),"Quasi sparita",IF(C134=1,"Sopra","Sotto"))))</f>
        <v/>
      </c>
      <c r="D190" s="32" t="str">
        <f aca="false">IF(D134=0,"",IF(OR(AND(C134=-D134,ABS(N(D162)+N(C162))&lt;=Costi!$C$10*MAX(ABS(N(D162)),ABS(N(C162)))),AND(E134=-D134,ABS(N(D162)+N(E162))&lt;=Costi!$C$10*MAX(ABS(N(D162)),ABS(N(E162))))),"Slittamento",IF(AND(D134=-1,D22&lt;Costi!$C$9*D50),"Quasi sparita",IF(D134=1,"Sopra","Sotto"))))</f>
        <v/>
      </c>
      <c r="E190" s="32" t="str">
        <f aca="false">IF(E134=0,"",IF(OR(AND(D134=-E134,ABS(N(E162)+N(D162))&lt;=Costi!$C$10*MAX(ABS(N(E162)),ABS(N(D162)))),AND(F134=-E134,ABS(N(E162)+N(F162))&lt;=Costi!$C$10*MAX(ABS(N(E162)),ABS(N(F162))))),"Slittamento",IF(AND(E134=-1,E22&lt;Costi!$C$9*E50),"Quasi sparita",IF(E134=1,"Sopra","Sotto"))))</f>
        <v/>
      </c>
      <c r="F190" s="32" t="str">
        <f aca="false">IF(F134=0,"",IF(OR(AND(E134=-F134,ABS(N(F162)+N(E162))&lt;=Costi!$C$10*MAX(ABS(N(F162)),ABS(N(E162)))),AND(G134=-F134,ABS(N(F162)+N(G162))&lt;=Costi!$C$10*MAX(ABS(N(F162)),ABS(N(G162))))),"Slittamento",IF(AND(F134=-1,F22&lt;Costi!$C$9*F50),"Quasi sparita",IF(F134=1,"Sopra","Sotto"))))</f>
        <v/>
      </c>
      <c r="G190" s="32" t="str">
        <f aca="false">IF(G134=0,"",IF(OR(AND(F134=-G134,ABS(N(G162)+N(F162))&lt;=Costi!$C$10*MAX(ABS(N(G162)),ABS(N(F162)))),AND(H134=-G134,ABS(N(G162)+N(H162))&lt;=Costi!$C$10*MAX(ABS(N(G162)),ABS(N(H162))))),"Slittamento",IF(AND(G134=-1,G22&lt;Costi!$C$9*G50),"Quasi sparita",IF(G134=1,"Sopra","Sotto"))))</f>
        <v/>
      </c>
      <c r="H190" s="32" t="str">
        <f aca="false">IF(H134=0,"",IF(OR(AND(G134=-H134,ABS(N(H162)+N(G162))&lt;=Costi!$C$10*MAX(ABS(N(H162)),ABS(N(G162)))),AND(I134=-H134,ABS(N(H162)+N(I162))&lt;=Costi!$C$10*MAX(ABS(N(H162)),ABS(N(I162))))),"Slittamento",IF(AND(H134=-1,H22&lt;Costi!$C$9*H50),"Quasi sparita",IF(H134=1,"Sopra","Sotto"))))</f>
        <v/>
      </c>
      <c r="I190" s="32" t="str">
        <f aca="false">IF(I134=0,"",IF(OR(AND(H134=-I134,ABS(N(I162)+N(H162))&lt;=Costi!$C$10*MAX(ABS(N(I162)),ABS(N(H162)))),AND(J134=-I134,ABS(N(I162)+N(J162))&lt;=Costi!$C$10*MAX(ABS(N(I162)),ABS(N(J162))))),"Slittamento",IF(AND(I134=-1,I22&lt;Costi!$C$9*I50),"Quasi sparita",IF(I134=1,"Sopra","Sotto"))))</f>
        <v/>
      </c>
      <c r="J190" s="32" t="str">
        <f aca="false">IF(J134=0,"",IF(OR(AND(I134=-J134,ABS(N(J162)+N(I162))&lt;=Costi!$C$10*MAX(ABS(N(J162)),ABS(N(I162)))),AND(K134=-J134,ABS(N(J162)+N(K162))&lt;=Costi!$C$10*MAX(ABS(N(J162)),ABS(N(K162))))),"Slittamento",IF(AND(J134=-1,J22&lt;Costi!$C$9*J50),"Quasi sparita",IF(J134=1,"Sopra","Sotto"))))</f>
        <v/>
      </c>
      <c r="K190" s="32" t="str">
        <f aca="false">IF(K134=0,"",IF(OR(AND(J134=-K134,ABS(N(K162)+N(J162))&lt;=Costi!$C$10*MAX(ABS(N(K162)),ABS(N(J162)))),AND(L134=-K134,ABS(N(K162)+N(L162))&lt;=Costi!$C$10*MAX(ABS(N(K162)),ABS(N(L162))))),"Slittamento",IF(AND(K134=-1,K22&lt;Costi!$C$9*K50),"Quasi sparita",IF(K134=1,"Sopra","Sotto"))))</f>
        <v/>
      </c>
      <c r="L190" s="32" t="str">
        <f aca="false">IF(L134=0,"",IF(OR(AND(K134=-L134,ABS(N(L162)+N(K162))&lt;=Costi!$C$10*MAX(ABS(N(L162)),ABS(N(K162)))),AND(M134=-L134,ABS(N(L162)+N(M162))&lt;=Costi!$C$10*MAX(ABS(N(L162)),ABS(N(M162))))),"Slittamento",IF(AND(L134=-1,L22&lt;Costi!$C$9*L50),"Quasi sparita",IF(L134=1,"Sopra","Sotto"))))</f>
        <v/>
      </c>
      <c r="M190" s="32" t="str">
        <f aca="false">IF(M134=0,"",IF(OR(AND(L134=-M134,ABS(N(M162)+N(L162))&lt;=Costi!$C$10*MAX(ABS(N(M162)),ABS(N(L162)))),AND(N134=-M134,ABS(N(M162)+N(N162))&lt;=Costi!$C$10*MAX(ABS(N(M162)),ABS(N(N162))))),"Slittamento",IF(AND(M134=-1,M22&lt;Costi!$C$9*M50),"Quasi sparita",IF(M134=1,"Sopra","Sotto"))))</f>
        <v/>
      </c>
      <c r="N190" s="32" t="str">
        <f aca="false">IF(N134=0,"",IF(OR(AND(M134=-N134,ABS(N(N162)+N(M162))&lt;=Costi!$C$10*MAX(ABS(N(N162)),ABS(N(M162))))),"Slittamento",IF(AND(N134=-1,N22&lt;Costi!$C$9*N50),"Quasi sparita",IF(N134=1,"Sopra","Sotto"))))</f>
        <v/>
      </c>
    </row>
    <row r="191" customFormat="false" ht="15" hidden="false" customHeight="false" outlineLevel="0" collapsed="false">
      <c r="A191" s="27" t="str">
        <f aca="false">Costi!A33&amp;""</f>
        <v/>
      </c>
      <c r="C191" s="32" t="str">
        <f aca="false">IF(C135=0,"",IF(OR(AND(D135=-C135,ABS(N(C163)+N(D163))&lt;=Costi!$C$10*MAX(ABS(N(C163)),ABS(N(D163))))),"Slittamento",IF(AND(C135=-1,C23&lt;Costi!$C$9*C51),"Quasi sparita",IF(C135=1,"Sopra","Sotto"))))</f>
        <v/>
      </c>
      <c r="D191" s="32" t="str">
        <f aca="false">IF(D135=0,"",IF(OR(AND(C135=-D135,ABS(N(D163)+N(C163))&lt;=Costi!$C$10*MAX(ABS(N(D163)),ABS(N(C163)))),AND(E135=-D135,ABS(N(D163)+N(E163))&lt;=Costi!$C$10*MAX(ABS(N(D163)),ABS(N(E163))))),"Slittamento",IF(AND(D135=-1,D23&lt;Costi!$C$9*D51),"Quasi sparita",IF(D135=1,"Sopra","Sotto"))))</f>
        <v/>
      </c>
      <c r="E191" s="32" t="str">
        <f aca="false">IF(E135=0,"",IF(OR(AND(D135=-E135,ABS(N(E163)+N(D163))&lt;=Costi!$C$10*MAX(ABS(N(E163)),ABS(N(D163)))),AND(F135=-E135,ABS(N(E163)+N(F163))&lt;=Costi!$C$10*MAX(ABS(N(E163)),ABS(N(F163))))),"Slittamento",IF(AND(E135=-1,E23&lt;Costi!$C$9*E51),"Quasi sparita",IF(E135=1,"Sopra","Sotto"))))</f>
        <v/>
      </c>
      <c r="F191" s="32" t="str">
        <f aca="false">IF(F135=0,"",IF(OR(AND(E135=-F135,ABS(N(F163)+N(E163))&lt;=Costi!$C$10*MAX(ABS(N(F163)),ABS(N(E163)))),AND(G135=-F135,ABS(N(F163)+N(G163))&lt;=Costi!$C$10*MAX(ABS(N(F163)),ABS(N(G163))))),"Slittamento",IF(AND(F135=-1,F23&lt;Costi!$C$9*F51),"Quasi sparita",IF(F135=1,"Sopra","Sotto"))))</f>
        <v/>
      </c>
      <c r="G191" s="32" t="str">
        <f aca="false">IF(G135=0,"",IF(OR(AND(F135=-G135,ABS(N(G163)+N(F163))&lt;=Costi!$C$10*MAX(ABS(N(G163)),ABS(N(F163)))),AND(H135=-G135,ABS(N(G163)+N(H163))&lt;=Costi!$C$10*MAX(ABS(N(G163)),ABS(N(H163))))),"Slittamento",IF(AND(G135=-1,G23&lt;Costi!$C$9*G51),"Quasi sparita",IF(G135=1,"Sopra","Sotto"))))</f>
        <v/>
      </c>
      <c r="H191" s="32" t="str">
        <f aca="false">IF(H135=0,"",IF(OR(AND(G135=-H135,ABS(N(H163)+N(G163))&lt;=Costi!$C$10*MAX(ABS(N(H163)),ABS(N(G163)))),AND(I135=-H135,ABS(N(H163)+N(I163))&lt;=Costi!$C$10*MAX(ABS(N(H163)),ABS(N(I163))))),"Slittamento",IF(AND(H135=-1,H23&lt;Costi!$C$9*H51),"Quasi sparita",IF(H135=1,"Sopra","Sotto"))))</f>
        <v/>
      </c>
      <c r="I191" s="32" t="str">
        <f aca="false">IF(I135=0,"",IF(OR(AND(H135=-I135,ABS(N(I163)+N(H163))&lt;=Costi!$C$10*MAX(ABS(N(I163)),ABS(N(H163)))),AND(J135=-I135,ABS(N(I163)+N(J163))&lt;=Costi!$C$10*MAX(ABS(N(I163)),ABS(N(J163))))),"Slittamento",IF(AND(I135=-1,I23&lt;Costi!$C$9*I51),"Quasi sparita",IF(I135=1,"Sopra","Sotto"))))</f>
        <v/>
      </c>
      <c r="J191" s="32" t="str">
        <f aca="false">IF(J135=0,"",IF(OR(AND(I135=-J135,ABS(N(J163)+N(I163))&lt;=Costi!$C$10*MAX(ABS(N(J163)),ABS(N(I163)))),AND(K135=-J135,ABS(N(J163)+N(K163))&lt;=Costi!$C$10*MAX(ABS(N(J163)),ABS(N(K163))))),"Slittamento",IF(AND(J135=-1,J23&lt;Costi!$C$9*J51),"Quasi sparita",IF(J135=1,"Sopra","Sotto"))))</f>
        <v/>
      </c>
      <c r="K191" s="32" t="str">
        <f aca="false">IF(K135=0,"",IF(OR(AND(J135=-K135,ABS(N(K163)+N(J163))&lt;=Costi!$C$10*MAX(ABS(N(K163)),ABS(N(J163)))),AND(L135=-K135,ABS(N(K163)+N(L163))&lt;=Costi!$C$10*MAX(ABS(N(K163)),ABS(N(L163))))),"Slittamento",IF(AND(K135=-1,K23&lt;Costi!$C$9*K51),"Quasi sparita",IF(K135=1,"Sopra","Sotto"))))</f>
        <v/>
      </c>
      <c r="L191" s="32" t="str">
        <f aca="false">IF(L135=0,"",IF(OR(AND(K135=-L135,ABS(N(L163)+N(K163))&lt;=Costi!$C$10*MAX(ABS(N(L163)),ABS(N(K163)))),AND(M135=-L135,ABS(N(L163)+N(M163))&lt;=Costi!$C$10*MAX(ABS(N(L163)),ABS(N(M163))))),"Slittamento",IF(AND(L135=-1,L23&lt;Costi!$C$9*L51),"Quasi sparita",IF(L135=1,"Sopra","Sotto"))))</f>
        <v/>
      </c>
      <c r="M191" s="32" t="str">
        <f aca="false">IF(M135=0,"",IF(OR(AND(L135=-M135,ABS(N(M163)+N(L163))&lt;=Costi!$C$10*MAX(ABS(N(M163)),ABS(N(L163)))),AND(N135=-M135,ABS(N(M163)+N(N163))&lt;=Costi!$C$10*MAX(ABS(N(M163)),ABS(N(N163))))),"Slittamento",IF(AND(M135=-1,M23&lt;Costi!$C$9*M51),"Quasi sparita",IF(M135=1,"Sopra","Sotto"))))</f>
        <v/>
      </c>
      <c r="N191" s="32" t="str">
        <f aca="false">IF(N135=0,"",IF(OR(AND(M135=-N135,ABS(N(N163)+N(M163))&lt;=Costi!$C$10*MAX(ABS(N(N163)),ABS(N(M163))))),"Slittamento",IF(AND(N135=-1,N23&lt;Costi!$C$9*N51),"Quasi sparita",IF(N135=1,"Sopra","Sotto"))))</f>
        <v/>
      </c>
    </row>
    <row r="192" customFormat="false" ht="15" hidden="false" customHeight="false" outlineLevel="0" collapsed="false">
      <c r="A192" s="27" t="str">
        <f aca="false">Costi!A34&amp;""</f>
        <v/>
      </c>
      <c r="C192" s="32" t="str">
        <f aca="false">IF(C136=0,"",IF(OR(AND(D136=-C136,ABS(N(C164)+N(D164))&lt;=Costi!$C$10*MAX(ABS(N(C164)),ABS(N(D164))))),"Slittamento",IF(AND(C136=-1,C24&lt;Costi!$C$9*C52),"Quasi sparita",IF(C136=1,"Sopra","Sotto"))))</f>
        <v/>
      </c>
      <c r="D192" s="32" t="str">
        <f aca="false">IF(D136=0,"",IF(OR(AND(C136=-D136,ABS(N(D164)+N(C164))&lt;=Costi!$C$10*MAX(ABS(N(D164)),ABS(N(C164)))),AND(E136=-D136,ABS(N(D164)+N(E164))&lt;=Costi!$C$10*MAX(ABS(N(D164)),ABS(N(E164))))),"Slittamento",IF(AND(D136=-1,D24&lt;Costi!$C$9*D52),"Quasi sparita",IF(D136=1,"Sopra","Sotto"))))</f>
        <v/>
      </c>
      <c r="E192" s="32" t="str">
        <f aca="false">IF(E136=0,"",IF(OR(AND(D136=-E136,ABS(N(E164)+N(D164))&lt;=Costi!$C$10*MAX(ABS(N(E164)),ABS(N(D164)))),AND(F136=-E136,ABS(N(E164)+N(F164))&lt;=Costi!$C$10*MAX(ABS(N(E164)),ABS(N(F164))))),"Slittamento",IF(AND(E136=-1,E24&lt;Costi!$C$9*E52),"Quasi sparita",IF(E136=1,"Sopra","Sotto"))))</f>
        <v/>
      </c>
      <c r="F192" s="32" t="str">
        <f aca="false">IF(F136=0,"",IF(OR(AND(E136=-F136,ABS(N(F164)+N(E164))&lt;=Costi!$C$10*MAX(ABS(N(F164)),ABS(N(E164)))),AND(G136=-F136,ABS(N(F164)+N(G164))&lt;=Costi!$C$10*MAX(ABS(N(F164)),ABS(N(G164))))),"Slittamento",IF(AND(F136=-1,F24&lt;Costi!$C$9*F52),"Quasi sparita",IF(F136=1,"Sopra","Sotto"))))</f>
        <v/>
      </c>
      <c r="G192" s="32" t="str">
        <f aca="false">IF(G136=0,"",IF(OR(AND(F136=-G136,ABS(N(G164)+N(F164))&lt;=Costi!$C$10*MAX(ABS(N(G164)),ABS(N(F164)))),AND(H136=-G136,ABS(N(G164)+N(H164))&lt;=Costi!$C$10*MAX(ABS(N(G164)),ABS(N(H164))))),"Slittamento",IF(AND(G136=-1,G24&lt;Costi!$C$9*G52),"Quasi sparita",IF(G136=1,"Sopra","Sotto"))))</f>
        <v/>
      </c>
      <c r="H192" s="32" t="str">
        <f aca="false">IF(H136=0,"",IF(OR(AND(G136=-H136,ABS(N(H164)+N(G164))&lt;=Costi!$C$10*MAX(ABS(N(H164)),ABS(N(G164)))),AND(I136=-H136,ABS(N(H164)+N(I164))&lt;=Costi!$C$10*MAX(ABS(N(H164)),ABS(N(I164))))),"Slittamento",IF(AND(H136=-1,H24&lt;Costi!$C$9*H52),"Quasi sparita",IF(H136=1,"Sopra","Sotto"))))</f>
        <v/>
      </c>
      <c r="I192" s="32" t="str">
        <f aca="false">IF(I136=0,"",IF(OR(AND(H136=-I136,ABS(N(I164)+N(H164))&lt;=Costi!$C$10*MAX(ABS(N(I164)),ABS(N(H164)))),AND(J136=-I136,ABS(N(I164)+N(J164))&lt;=Costi!$C$10*MAX(ABS(N(I164)),ABS(N(J164))))),"Slittamento",IF(AND(I136=-1,I24&lt;Costi!$C$9*I52),"Quasi sparita",IF(I136=1,"Sopra","Sotto"))))</f>
        <v/>
      </c>
      <c r="J192" s="32" t="str">
        <f aca="false">IF(J136=0,"",IF(OR(AND(I136=-J136,ABS(N(J164)+N(I164))&lt;=Costi!$C$10*MAX(ABS(N(J164)),ABS(N(I164)))),AND(K136=-J136,ABS(N(J164)+N(K164))&lt;=Costi!$C$10*MAX(ABS(N(J164)),ABS(N(K164))))),"Slittamento",IF(AND(J136=-1,J24&lt;Costi!$C$9*J52),"Quasi sparita",IF(J136=1,"Sopra","Sotto"))))</f>
        <v/>
      </c>
      <c r="K192" s="32" t="str">
        <f aca="false">IF(K136=0,"",IF(OR(AND(J136=-K136,ABS(N(K164)+N(J164))&lt;=Costi!$C$10*MAX(ABS(N(K164)),ABS(N(J164)))),AND(L136=-K136,ABS(N(K164)+N(L164))&lt;=Costi!$C$10*MAX(ABS(N(K164)),ABS(N(L164))))),"Slittamento",IF(AND(K136=-1,K24&lt;Costi!$C$9*K52),"Quasi sparita",IF(K136=1,"Sopra","Sotto"))))</f>
        <v/>
      </c>
      <c r="L192" s="32" t="str">
        <f aca="false">IF(L136=0,"",IF(OR(AND(K136=-L136,ABS(N(L164)+N(K164))&lt;=Costi!$C$10*MAX(ABS(N(L164)),ABS(N(K164)))),AND(M136=-L136,ABS(N(L164)+N(M164))&lt;=Costi!$C$10*MAX(ABS(N(L164)),ABS(N(M164))))),"Slittamento",IF(AND(L136=-1,L24&lt;Costi!$C$9*L52),"Quasi sparita",IF(L136=1,"Sopra","Sotto"))))</f>
        <v/>
      </c>
      <c r="M192" s="32" t="str">
        <f aca="false">IF(M136=0,"",IF(OR(AND(L136=-M136,ABS(N(M164)+N(L164))&lt;=Costi!$C$10*MAX(ABS(N(M164)),ABS(N(L164)))),AND(N136=-M136,ABS(N(M164)+N(N164))&lt;=Costi!$C$10*MAX(ABS(N(M164)),ABS(N(N164))))),"Slittamento",IF(AND(M136=-1,M24&lt;Costi!$C$9*M52),"Quasi sparita",IF(M136=1,"Sopra","Sotto"))))</f>
        <v/>
      </c>
      <c r="N192" s="32" t="str">
        <f aca="false">IF(N136=0,"",IF(OR(AND(M136=-N136,ABS(N(N164)+N(M164))&lt;=Costi!$C$10*MAX(ABS(N(N164)),ABS(N(M164))))),"Slittamento",IF(AND(N136=-1,N24&lt;Costi!$C$9*N52),"Quasi sparita",IF(N136=1,"Sopra","Sotto"))))</f>
        <v/>
      </c>
    </row>
    <row r="193" customFormat="false" ht="15" hidden="false" customHeight="false" outlineLevel="0" collapsed="false">
      <c r="A193" s="27" t="str">
        <f aca="false">Costi!A35&amp;""</f>
        <v/>
      </c>
      <c r="C193" s="32" t="str">
        <f aca="false">IF(C137=0,"",IF(OR(AND(D137=-C137,ABS(N(C165)+N(D165))&lt;=Costi!$C$10*MAX(ABS(N(C165)),ABS(N(D165))))),"Slittamento",IF(AND(C137=-1,C25&lt;Costi!$C$9*C53),"Quasi sparita",IF(C137=1,"Sopra","Sotto"))))</f>
        <v/>
      </c>
      <c r="D193" s="32" t="str">
        <f aca="false">IF(D137=0,"",IF(OR(AND(C137=-D137,ABS(N(D165)+N(C165))&lt;=Costi!$C$10*MAX(ABS(N(D165)),ABS(N(C165)))),AND(E137=-D137,ABS(N(D165)+N(E165))&lt;=Costi!$C$10*MAX(ABS(N(D165)),ABS(N(E165))))),"Slittamento",IF(AND(D137=-1,D25&lt;Costi!$C$9*D53),"Quasi sparita",IF(D137=1,"Sopra","Sotto"))))</f>
        <v/>
      </c>
      <c r="E193" s="32" t="str">
        <f aca="false">IF(E137=0,"",IF(OR(AND(D137=-E137,ABS(N(E165)+N(D165))&lt;=Costi!$C$10*MAX(ABS(N(E165)),ABS(N(D165)))),AND(F137=-E137,ABS(N(E165)+N(F165))&lt;=Costi!$C$10*MAX(ABS(N(E165)),ABS(N(F165))))),"Slittamento",IF(AND(E137=-1,E25&lt;Costi!$C$9*E53),"Quasi sparita",IF(E137=1,"Sopra","Sotto"))))</f>
        <v/>
      </c>
      <c r="F193" s="32" t="str">
        <f aca="false">IF(F137=0,"",IF(OR(AND(E137=-F137,ABS(N(F165)+N(E165))&lt;=Costi!$C$10*MAX(ABS(N(F165)),ABS(N(E165)))),AND(G137=-F137,ABS(N(F165)+N(G165))&lt;=Costi!$C$10*MAX(ABS(N(F165)),ABS(N(G165))))),"Slittamento",IF(AND(F137=-1,F25&lt;Costi!$C$9*F53),"Quasi sparita",IF(F137=1,"Sopra","Sotto"))))</f>
        <v/>
      </c>
      <c r="G193" s="32" t="str">
        <f aca="false">IF(G137=0,"",IF(OR(AND(F137=-G137,ABS(N(G165)+N(F165))&lt;=Costi!$C$10*MAX(ABS(N(G165)),ABS(N(F165)))),AND(H137=-G137,ABS(N(G165)+N(H165))&lt;=Costi!$C$10*MAX(ABS(N(G165)),ABS(N(H165))))),"Slittamento",IF(AND(G137=-1,G25&lt;Costi!$C$9*G53),"Quasi sparita",IF(G137=1,"Sopra","Sotto"))))</f>
        <v/>
      </c>
      <c r="H193" s="32" t="str">
        <f aca="false">IF(H137=0,"",IF(OR(AND(G137=-H137,ABS(N(H165)+N(G165))&lt;=Costi!$C$10*MAX(ABS(N(H165)),ABS(N(G165)))),AND(I137=-H137,ABS(N(H165)+N(I165))&lt;=Costi!$C$10*MAX(ABS(N(H165)),ABS(N(I165))))),"Slittamento",IF(AND(H137=-1,H25&lt;Costi!$C$9*H53),"Quasi sparita",IF(H137=1,"Sopra","Sotto"))))</f>
        <v/>
      </c>
      <c r="I193" s="32" t="str">
        <f aca="false">IF(I137=0,"",IF(OR(AND(H137=-I137,ABS(N(I165)+N(H165))&lt;=Costi!$C$10*MAX(ABS(N(I165)),ABS(N(H165)))),AND(J137=-I137,ABS(N(I165)+N(J165))&lt;=Costi!$C$10*MAX(ABS(N(I165)),ABS(N(J165))))),"Slittamento",IF(AND(I137=-1,I25&lt;Costi!$C$9*I53),"Quasi sparita",IF(I137=1,"Sopra","Sotto"))))</f>
        <v/>
      </c>
      <c r="J193" s="32" t="str">
        <f aca="false">IF(J137=0,"",IF(OR(AND(I137=-J137,ABS(N(J165)+N(I165))&lt;=Costi!$C$10*MAX(ABS(N(J165)),ABS(N(I165)))),AND(K137=-J137,ABS(N(J165)+N(K165))&lt;=Costi!$C$10*MAX(ABS(N(J165)),ABS(N(K165))))),"Slittamento",IF(AND(J137=-1,J25&lt;Costi!$C$9*J53),"Quasi sparita",IF(J137=1,"Sopra","Sotto"))))</f>
        <v/>
      </c>
      <c r="K193" s="32" t="str">
        <f aca="false">IF(K137=0,"",IF(OR(AND(J137=-K137,ABS(N(K165)+N(J165))&lt;=Costi!$C$10*MAX(ABS(N(K165)),ABS(N(J165)))),AND(L137=-K137,ABS(N(K165)+N(L165))&lt;=Costi!$C$10*MAX(ABS(N(K165)),ABS(N(L165))))),"Slittamento",IF(AND(K137=-1,K25&lt;Costi!$C$9*K53),"Quasi sparita",IF(K137=1,"Sopra","Sotto"))))</f>
        <v/>
      </c>
      <c r="L193" s="32" t="str">
        <f aca="false">IF(L137=0,"",IF(OR(AND(K137=-L137,ABS(N(L165)+N(K165))&lt;=Costi!$C$10*MAX(ABS(N(L165)),ABS(N(K165)))),AND(M137=-L137,ABS(N(L165)+N(M165))&lt;=Costi!$C$10*MAX(ABS(N(L165)),ABS(N(M165))))),"Slittamento",IF(AND(L137=-1,L25&lt;Costi!$C$9*L53),"Quasi sparita",IF(L137=1,"Sopra","Sotto"))))</f>
        <v/>
      </c>
      <c r="M193" s="32" t="str">
        <f aca="false">IF(M137=0,"",IF(OR(AND(L137=-M137,ABS(N(M165)+N(L165))&lt;=Costi!$C$10*MAX(ABS(N(M165)),ABS(N(L165)))),AND(N137=-M137,ABS(N(M165)+N(N165))&lt;=Costi!$C$10*MAX(ABS(N(M165)),ABS(N(N165))))),"Slittamento",IF(AND(M137=-1,M25&lt;Costi!$C$9*M53),"Quasi sparita",IF(M137=1,"Sopra","Sotto"))))</f>
        <v/>
      </c>
      <c r="N193" s="32" t="str">
        <f aca="false">IF(N137=0,"",IF(OR(AND(M137=-N137,ABS(N(N165)+N(M165))&lt;=Costi!$C$10*MAX(ABS(N(N165)),ABS(N(M165))))),"Slittamento",IF(AND(N137=-1,N25&lt;Costi!$C$9*N53),"Quasi sparita",IF(N137=1,"Sopra","Sotto"))))</f>
        <v/>
      </c>
    </row>
    <row r="194" customFormat="false" ht="15" hidden="false" customHeight="false" outlineLevel="0" collapsed="false">
      <c r="A194" s="27" t="str">
        <f aca="false">Costi!A36&amp;""</f>
        <v/>
      </c>
      <c r="C194" s="32" t="str">
        <f aca="false">IF(C138=0,"",IF(OR(AND(D138=-C138,ABS(N(C166)+N(D166))&lt;=Costi!$C$10*MAX(ABS(N(C166)),ABS(N(D166))))),"Slittamento",IF(AND(C138=-1,C26&lt;Costi!$C$9*C54),"Quasi sparita",IF(C138=1,"Sopra","Sotto"))))</f>
        <v/>
      </c>
      <c r="D194" s="32" t="str">
        <f aca="false">IF(D138=0,"",IF(OR(AND(C138=-D138,ABS(N(D166)+N(C166))&lt;=Costi!$C$10*MAX(ABS(N(D166)),ABS(N(C166)))),AND(E138=-D138,ABS(N(D166)+N(E166))&lt;=Costi!$C$10*MAX(ABS(N(D166)),ABS(N(E166))))),"Slittamento",IF(AND(D138=-1,D26&lt;Costi!$C$9*D54),"Quasi sparita",IF(D138=1,"Sopra","Sotto"))))</f>
        <v/>
      </c>
      <c r="E194" s="32" t="str">
        <f aca="false">IF(E138=0,"",IF(OR(AND(D138=-E138,ABS(N(E166)+N(D166))&lt;=Costi!$C$10*MAX(ABS(N(E166)),ABS(N(D166)))),AND(F138=-E138,ABS(N(E166)+N(F166))&lt;=Costi!$C$10*MAX(ABS(N(E166)),ABS(N(F166))))),"Slittamento",IF(AND(E138=-1,E26&lt;Costi!$C$9*E54),"Quasi sparita",IF(E138=1,"Sopra","Sotto"))))</f>
        <v/>
      </c>
      <c r="F194" s="32" t="str">
        <f aca="false">IF(F138=0,"",IF(OR(AND(E138=-F138,ABS(N(F166)+N(E166))&lt;=Costi!$C$10*MAX(ABS(N(F166)),ABS(N(E166)))),AND(G138=-F138,ABS(N(F166)+N(G166))&lt;=Costi!$C$10*MAX(ABS(N(F166)),ABS(N(G166))))),"Slittamento",IF(AND(F138=-1,F26&lt;Costi!$C$9*F54),"Quasi sparita",IF(F138=1,"Sopra","Sotto"))))</f>
        <v/>
      </c>
      <c r="G194" s="32" t="str">
        <f aca="false">IF(G138=0,"",IF(OR(AND(F138=-G138,ABS(N(G166)+N(F166))&lt;=Costi!$C$10*MAX(ABS(N(G166)),ABS(N(F166)))),AND(H138=-G138,ABS(N(G166)+N(H166))&lt;=Costi!$C$10*MAX(ABS(N(G166)),ABS(N(H166))))),"Slittamento",IF(AND(G138=-1,G26&lt;Costi!$C$9*G54),"Quasi sparita",IF(G138=1,"Sopra","Sotto"))))</f>
        <v/>
      </c>
      <c r="H194" s="32" t="str">
        <f aca="false">IF(H138=0,"",IF(OR(AND(G138=-H138,ABS(N(H166)+N(G166))&lt;=Costi!$C$10*MAX(ABS(N(H166)),ABS(N(G166)))),AND(I138=-H138,ABS(N(H166)+N(I166))&lt;=Costi!$C$10*MAX(ABS(N(H166)),ABS(N(I166))))),"Slittamento",IF(AND(H138=-1,H26&lt;Costi!$C$9*H54),"Quasi sparita",IF(H138=1,"Sopra","Sotto"))))</f>
        <v/>
      </c>
      <c r="I194" s="32" t="str">
        <f aca="false">IF(I138=0,"",IF(OR(AND(H138=-I138,ABS(N(I166)+N(H166))&lt;=Costi!$C$10*MAX(ABS(N(I166)),ABS(N(H166)))),AND(J138=-I138,ABS(N(I166)+N(J166))&lt;=Costi!$C$10*MAX(ABS(N(I166)),ABS(N(J166))))),"Slittamento",IF(AND(I138=-1,I26&lt;Costi!$C$9*I54),"Quasi sparita",IF(I138=1,"Sopra","Sotto"))))</f>
        <v/>
      </c>
      <c r="J194" s="32" t="str">
        <f aca="false">IF(J138=0,"",IF(OR(AND(I138=-J138,ABS(N(J166)+N(I166))&lt;=Costi!$C$10*MAX(ABS(N(J166)),ABS(N(I166)))),AND(K138=-J138,ABS(N(J166)+N(K166))&lt;=Costi!$C$10*MAX(ABS(N(J166)),ABS(N(K166))))),"Slittamento",IF(AND(J138=-1,J26&lt;Costi!$C$9*J54),"Quasi sparita",IF(J138=1,"Sopra","Sotto"))))</f>
        <v/>
      </c>
      <c r="K194" s="32" t="str">
        <f aca="false">IF(K138=0,"",IF(OR(AND(J138=-K138,ABS(N(K166)+N(J166))&lt;=Costi!$C$10*MAX(ABS(N(K166)),ABS(N(J166)))),AND(L138=-K138,ABS(N(K166)+N(L166))&lt;=Costi!$C$10*MAX(ABS(N(K166)),ABS(N(L166))))),"Slittamento",IF(AND(K138=-1,K26&lt;Costi!$C$9*K54),"Quasi sparita",IF(K138=1,"Sopra","Sotto"))))</f>
        <v/>
      </c>
      <c r="L194" s="32" t="str">
        <f aca="false">IF(L138=0,"",IF(OR(AND(K138=-L138,ABS(N(L166)+N(K166))&lt;=Costi!$C$10*MAX(ABS(N(L166)),ABS(N(K166)))),AND(M138=-L138,ABS(N(L166)+N(M166))&lt;=Costi!$C$10*MAX(ABS(N(L166)),ABS(N(M166))))),"Slittamento",IF(AND(L138=-1,L26&lt;Costi!$C$9*L54),"Quasi sparita",IF(L138=1,"Sopra","Sotto"))))</f>
        <v/>
      </c>
      <c r="M194" s="32" t="str">
        <f aca="false">IF(M138=0,"",IF(OR(AND(L138=-M138,ABS(N(M166)+N(L166))&lt;=Costi!$C$10*MAX(ABS(N(M166)),ABS(N(L166)))),AND(N138=-M138,ABS(N(M166)+N(N166))&lt;=Costi!$C$10*MAX(ABS(N(M166)),ABS(N(N166))))),"Slittamento",IF(AND(M138=-1,M26&lt;Costi!$C$9*M54),"Quasi sparita",IF(M138=1,"Sopra","Sotto"))))</f>
        <v/>
      </c>
      <c r="N194" s="32" t="str">
        <f aca="false">IF(N138=0,"",IF(OR(AND(M138=-N138,ABS(N(N166)+N(M166))&lt;=Costi!$C$10*MAX(ABS(N(N166)),ABS(N(M166))))),"Slittamento",IF(AND(N138=-1,N26&lt;Costi!$C$9*N54),"Quasi sparita",IF(N138=1,"Sopra","Sotto"))))</f>
        <v/>
      </c>
    </row>
    <row r="195" customFormat="false" ht="15" hidden="false" customHeight="false" outlineLevel="0" collapsed="false">
      <c r="A195" s="27" t="str">
        <f aca="false">Costi!A37&amp;""</f>
        <v/>
      </c>
      <c r="C195" s="32" t="str">
        <f aca="false">IF(C139=0,"",IF(OR(AND(D139=-C139,ABS(N(C167)+N(D167))&lt;=Costi!$C$10*MAX(ABS(N(C167)),ABS(N(D167))))),"Slittamento",IF(AND(C139=-1,C27&lt;Costi!$C$9*C55),"Quasi sparita",IF(C139=1,"Sopra","Sotto"))))</f>
        <v/>
      </c>
      <c r="D195" s="32" t="str">
        <f aca="false">IF(D139=0,"",IF(OR(AND(C139=-D139,ABS(N(D167)+N(C167))&lt;=Costi!$C$10*MAX(ABS(N(D167)),ABS(N(C167)))),AND(E139=-D139,ABS(N(D167)+N(E167))&lt;=Costi!$C$10*MAX(ABS(N(D167)),ABS(N(E167))))),"Slittamento",IF(AND(D139=-1,D27&lt;Costi!$C$9*D55),"Quasi sparita",IF(D139=1,"Sopra","Sotto"))))</f>
        <v/>
      </c>
      <c r="E195" s="32" t="str">
        <f aca="false">IF(E139=0,"",IF(OR(AND(D139=-E139,ABS(N(E167)+N(D167))&lt;=Costi!$C$10*MAX(ABS(N(E167)),ABS(N(D167)))),AND(F139=-E139,ABS(N(E167)+N(F167))&lt;=Costi!$C$10*MAX(ABS(N(E167)),ABS(N(F167))))),"Slittamento",IF(AND(E139=-1,E27&lt;Costi!$C$9*E55),"Quasi sparita",IF(E139=1,"Sopra","Sotto"))))</f>
        <v/>
      </c>
      <c r="F195" s="32" t="str">
        <f aca="false">IF(F139=0,"",IF(OR(AND(E139=-F139,ABS(N(F167)+N(E167))&lt;=Costi!$C$10*MAX(ABS(N(F167)),ABS(N(E167)))),AND(G139=-F139,ABS(N(F167)+N(G167))&lt;=Costi!$C$10*MAX(ABS(N(F167)),ABS(N(G167))))),"Slittamento",IF(AND(F139=-1,F27&lt;Costi!$C$9*F55),"Quasi sparita",IF(F139=1,"Sopra","Sotto"))))</f>
        <v/>
      </c>
      <c r="G195" s="32" t="str">
        <f aca="false">IF(G139=0,"",IF(OR(AND(F139=-G139,ABS(N(G167)+N(F167))&lt;=Costi!$C$10*MAX(ABS(N(G167)),ABS(N(F167)))),AND(H139=-G139,ABS(N(G167)+N(H167))&lt;=Costi!$C$10*MAX(ABS(N(G167)),ABS(N(H167))))),"Slittamento",IF(AND(G139=-1,G27&lt;Costi!$C$9*G55),"Quasi sparita",IF(G139=1,"Sopra","Sotto"))))</f>
        <v/>
      </c>
      <c r="H195" s="32" t="str">
        <f aca="false">IF(H139=0,"",IF(OR(AND(G139=-H139,ABS(N(H167)+N(G167))&lt;=Costi!$C$10*MAX(ABS(N(H167)),ABS(N(G167)))),AND(I139=-H139,ABS(N(H167)+N(I167))&lt;=Costi!$C$10*MAX(ABS(N(H167)),ABS(N(I167))))),"Slittamento",IF(AND(H139=-1,H27&lt;Costi!$C$9*H55),"Quasi sparita",IF(H139=1,"Sopra","Sotto"))))</f>
        <v/>
      </c>
      <c r="I195" s="32" t="str">
        <f aca="false">IF(I139=0,"",IF(OR(AND(H139=-I139,ABS(N(I167)+N(H167))&lt;=Costi!$C$10*MAX(ABS(N(I167)),ABS(N(H167)))),AND(J139=-I139,ABS(N(I167)+N(J167))&lt;=Costi!$C$10*MAX(ABS(N(I167)),ABS(N(J167))))),"Slittamento",IF(AND(I139=-1,I27&lt;Costi!$C$9*I55),"Quasi sparita",IF(I139=1,"Sopra","Sotto"))))</f>
        <v/>
      </c>
      <c r="J195" s="32" t="str">
        <f aca="false">IF(J139=0,"",IF(OR(AND(I139=-J139,ABS(N(J167)+N(I167))&lt;=Costi!$C$10*MAX(ABS(N(J167)),ABS(N(I167)))),AND(K139=-J139,ABS(N(J167)+N(K167))&lt;=Costi!$C$10*MAX(ABS(N(J167)),ABS(N(K167))))),"Slittamento",IF(AND(J139=-1,J27&lt;Costi!$C$9*J55),"Quasi sparita",IF(J139=1,"Sopra","Sotto"))))</f>
        <v/>
      </c>
      <c r="K195" s="32" t="str">
        <f aca="false">IF(K139=0,"",IF(OR(AND(J139=-K139,ABS(N(K167)+N(J167))&lt;=Costi!$C$10*MAX(ABS(N(K167)),ABS(N(J167)))),AND(L139=-K139,ABS(N(K167)+N(L167))&lt;=Costi!$C$10*MAX(ABS(N(K167)),ABS(N(L167))))),"Slittamento",IF(AND(K139=-1,K27&lt;Costi!$C$9*K55),"Quasi sparita",IF(K139=1,"Sopra","Sotto"))))</f>
        <v/>
      </c>
      <c r="L195" s="32" t="str">
        <f aca="false">IF(L139=0,"",IF(OR(AND(K139=-L139,ABS(N(L167)+N(K167))&lt;=Costi!$C$10*MAX(ABS(N(L167)),ABS(N(K167)))),AND(M139=-L139,ABS(N(L167)+N(M167))&lt;=Costi!$C$10*MAX(ABS(N(L167)),ABS(N(M167))))),"Slittamento",IF(AND(L139=-1,L27&lt;Costi!$C$9*L55),"Quasi sparita",IF(L139=1,"Sopra","Sotto"))))</f>
        <v/>
      </c>
      <c r="M195" s="32" t="str">
        <f aca="false">IF(M139=0,"",IF(OR(AND(L139=-M139,ABS(N(M167)+N(L167))&lt;=Costi!$C$10*MAX(ABS(N(M167)),ABS(N(L167)))),AND(N139=-M139,ABS(N(M167)+N(N167))&lt;=Costi!$C$10*MAX(ABS(N(M167)),ABS(N(N167))))),"Slittamento",IF(AND(M139=-1,M27&lt;Costi!$C$9*M55),"Quasi sparita",IF(M139=1,"Sopra","Sotto"))))</f>
        <v/>
      </c>
      <c r="N195" s="32" t="str">
        <f aca="false">IF(N139=0,"",IF(OR(AND(M139=-N139,ABS(N(N167)+N(M167))&lt;=Costi!$C$10*MAX(ABS(N(N167)),ABS(N(M167))))),"Slittamento",IF(AND(N139=-1,N27&lt;Costi!$C$9*N55),"Quasi sparita",IF(N139=1,"Sopra","Sotto"))))</f>
        <v/>
      </c>
    </row>
    <row r="196" customFormat="false" ht="15" hidden="false" customHeight="false" outlineLevel="0" collapsed="false">
      <c r="A196" s="27" t="str">
        <f aca="false">Costi!A38&amp;""</f>
        <v/>
      </c>
      <c r="C196" s="32" t="str">
        <f aca="false">IF(C140=0,"",IF(OR(AND(D140=-C140,ABS(N(C168)+N(D168))&lt;=Costi!$C$10*MAX(ABS(N(C168)),ABS(N(D168))))),"Slittamento",IF(AND(C140=-1,C28&lt;Costi!$C$9*C56),"Quasi sparita",IF(C140=1,"Sopra","Sotto"))))</f>
        <v/>
      </c>
      <c r="D196" s="32" t="str">
        <f aca="false">IF(D140=0,"",IF(OR(AND(C140=-D140,ABS(N(D168)+N(C168))&lt;=Costi!$C$10*MAX(ABS(N(D168)),ABS(N(C168)))),AND(E140=-D140,ABS(N(D168)+N(E168))&lt;=Costi!$C$10*MAX(ABS(N(D168)),ABS(N(E168))))),"Slittamento",IF(AND(D140=-1,D28&lt;Costi!$C$9*D56),"Quasi sparita",IF(D140=1,"Sopra","Sotto"))))</f>
        <v/>
      </c>
      <c r="E196" s="32" t="str">
        <f aca="false">IF(E140=0,"",IF(OR(AND(D140=-E140,ABS(N(E168)+N(D168))&lt;=Costi!$C$10*MAX(ABS(N(E168)),ABS(N(D168)))),AND(F140=-E140,ABS(N(E168)+N(F168))&lt;=Costi!$C$10*MAX(ABS(N(E168)),ABS(N(F168))))),"Slittamento",IF(AND(E140=-1,E28&lt;Costi!$C$9*E56),"Quasi sparita",IF(E140=1,"Sopra","Sotto"))))</f>
        <v/>
      </c>
      <c r="F196" s="32" t="str">
        <f aca="false">IF(F140=0,"",IF(OR(AND(E140=-F140,ABS(N(F168)+N(E168))&lt;=Costi!$C$10*MAX(ABS(N(F168)),ABS(N(E168)))),AND(G140=-F140,ABS(N(F168)+N(G168))&lt;=Costi!$C$10*MAX(ABS(N(F168)),ABS(N(G168))))),"Slittamento",IF(AND(F140=-1,F28&lt;Costi!$C$9*F56),"Quasi sparita",IF(F140=1,"Sopra","Sotto"))))</f>
        <v/>
      </c>
      <c r="G196" s="32" t="str">
        <f aca="false">IF(G140=0,"",IF(OR(AND(F140=-G140,ABS(N(G168)+N(F168))&lt;=Costi!$C$10*MAX(ABS(N(G168)),ABS(N(F168)))),AND(H140=-G140,ABS(N(G168)+N(H168))&lt;=Costi!$C$10*MAX(ABS(N(G168)),ABS(N(H168))))),"Slittamento",IF(AND(G140=-1,G28&lt;Costi!$C$9*G56),"Quasi sparita",IF(G140=1,"Sopra","Sotto"))))</f>
        <v/>
      </c>
      <c r="H196" s="32" t="str">
        <f aca="false">IF(H140=0,"",IF(OR(AND(G140=-H140,ABS(N(H168)+N(G168))&lt;=Costi!$C$10*MAX(ABS(N(H168)),ABS(N(G168)))),AND(I140=-H140,ABS(N(H168)+N(I168))&lt;=Costi!$C$10*MAX(ABS(N(H168)),ABS(N(I168))))),"Slittamento",IF(AND(H140=-1,H28&lt;Costi!$C$9*H56),"Quasi sparita",IF(H140=1,"Sopra","Sotto"))))</f>
        <v/>
      </c>
      <c r="I196" s="32" t="str">
        <f aca="false">IF(I140=0,"",IF(OR(AND(H140=-I140,ABS(N(I168)+N(H168))&lt;=Costi!$C$10*MAX(ABS(N(I168)),ABS(N(H168)))),AND(J140=-I140,ABS(N(I168)+N(J168))&lt;=Costi!$C$10*MAX(ABS(N(I168)),ABS(N(J168))))),"Slittamento",IF(AND(I140=-1,I28&lt;Costi!$C$9*I56),"Quasi sparita",IF(I140=1,"Sopra","Sotto"))))</f>
        <v/>
      </c>
      <c r="J196" s="32" t="str">
        <f aca="false">IF(J140=0,"",IF(OR(AND(I140=-J140,ABS(N(J168)+N(I168))&lt;=Costi!$C$10*MAX(ABS(N(J168)),ABS(N(I168)))),AND(K140=-J140,ABS(N(J168)+N(K168))&lt;=Costi!$C$10*MAX(ABS(N(J168)),ABS(N(K168))))),"Slittamento",IF(AND(J140=-1,J28&lt;Costi!$C$9*J56),"Quasi sparita",IF(J140=1,"Sopra","Sotto"))))</f>
        <v/>
      </c>
      <c r="K196" s="32" t="str">
        <f aca="false">IF(K140=0,"",IF(OR(AND(J140=-K140,ABS(N(K168)+N(J168))&lt;=Costi!$C$10*MAX(ABS(N(K168)),ABS(N(J168)))),AND(L140=-K140,ABS(N(K168)+N(L168))&lt;=Costi!$C$10*MAX(ABS(N(K168)),ABS(N(L168))))),"Slittamento",IF(AND(K140=-1,K28&lt;Costi!$C$9*K56),"Quasi sparita",IF(K140=1,"Sopra","Sotto"))))</f>
        <v/>
      </c>
      <c r="L196" s="32" t="str">
        <f aca="false">IF(L140=0,"",IF(OR(AND(K140=-L140,ABS(N(L168)+N(K168))&lt;=Costi!$C$10*MAX(ABS(N(L168)),ABS(N(K168)))),AND(M140=-L140,ABS(N(L168)+N(M168))&lt;=Costi!$C$10*MAX(ABS(N(L168)),ABS(N(M168))))),"Slittamento",IF(AND(L140=-1,L28&lt;Costi!$C$9*L56),"Quasi sparita",IF(L140=1,"Sopra","Sotto"))))</f>
        <v/>
      </c>
      <c r="M196" s="32" t="str">
        <f aca="false">IF(M140=0,"",IF(OR(AND(L140=-M140,ABS(N(M168)+N(L168))&lt;=Costi!$C$10*MAX(ABS(N(M168)),ABS(N(L168)))),AND(N140=-M140,ABS(N(M168)+N(N168))&lt;=Costi!$C$10*MAX(ABS(N(M168)),ABS(N(N168))))),"Slittamento",IF(AND(M140=-1,M28&lt;Costi!$C$9*M56),"Quasi sparita",IF(M140=1,"Sopra","Sotto"))))</f>
        <v/>
      </c>
      <c r="N196" s="32" t="str">
        <f aca="false">IF(N140=0,"",IF(OR(AND(M140=-N140,ABS(N(N168)+N(M168))&lt;=Costi!$C$10*MAX(ABS(N(N168)),ABS(N(M168))))),"Slittamento",IF(AND(N140=-1,N28&lt;Costi!$C$9*N56),"Quasi sparita",IF(N140=1,"Sopra","Sotto"))))</f>
        <v/>
      </c>
    </row>
    <row r="197" customFormat="false" ht="15" hidden="false" customHeight="false" outlineLevel="0" collapsed="false">
      <c r="A197" s="27" t="str">
        <f aca="false">Costi!A39&amp;""</f>
        <v/>
      </c>
      <c r="C197" s="32" t="str">
        <f aca="false">IF(C141=0,"",IF(OR(AND(D141=-C141,ABS(N(C169)+N(D169))&lt;=Costi!$C$10*MAX(ABS(N(C169)),ABS(N(D169))))),"Slittamento",IF(AND(C141=-1,C29&lt;Costi!$C$9*C57),"Quasi sparita",IF(C141=1,"Sopra","Sotto"))))</f>
        <v/>
      </c>
      <c r="D197" s="32" t="str">
        <f aca="false">IF(D141=0,"",IF(OR(AND(C141=-D141,ABS(N(D169)+N(C169))&lt;=Costi!$C$10*MAX(ABS(N(D169)),ABS(N(C169)))),AND(E141=-D141,ABS(N(D169)+N(E169))&lt;=Costi!$C$10*MAX(ABS(N(D169)),ABS(N(E169))))),"Slittamento",IF(AND(D141=-1,D29&lt;Costi!$C$9*D57),"Quasi sparita",IF(D141=1,"Sopra","Sotto"))))</f>
        <v/>
      </c>
      <c r="E197" s="32" t="str">
        <f aca="false">IF(E141=0,"",IF(OR(AND(D141=-E141,ABS(N(E169)+N(D169))&lt;=Costi!$C$10*MAX(ABS(N(E169)),ABS(N(D169)))),AND(F141=-E141,ABS(N(E169)+N(F169))&lt;=Costi!$C$10*MAX(ABS(N(E169)),ABS(N(F169))))),"Slittamento",IF(AND(E141=-1,E29&lt;Costi!$C$9*E57),"Quasi sparita",IF(E141=1,"Sopra","Sotto"))))</f>
        <v/>
      </c>
      <c r="F197" s="32" t="str">
        <f aca="false">IF(F141=0,"",IF(OR(AND(E141=-F141,ABS(N(F169)+N(E169))&lt;=Costi!$C$10*MAX(ABS(N(F169)),ABS(N(E169)))),AND(G141=-F141,ABS(N(F169)+N(G169))&lt;=Costi!$C$10*MAX(ABS(N(F169)),ABS(N(G169))))),"Slittamento",IF(AND(F141=-1,F29&lt;Costi!$C$9*F57),"Quasi sparita",IF(F141=1,"Sopra","Sotto"))))</f>
        <v/>
      </c>
      <c r="G197" s="32" t="str">
        <f aca="false">IF(G141=0,"",IF(OR(AND(F141=-G141,ABS(N(G169)+N(F169))&lt;=Costi!$C$10*MAX(ABS(N(G169)),ABS(N(F169)))),AND(H141=-G141,ABS(N(G169)+N(H169))&lt;=Costi!$C$10*MAX(ABS(N(G169)),ABS(N(H169))))),"Slittamento",IF(AND(G141=-1,G29&lt;Costi!$C$9*G57),"Quasi sparita",IF(G141=1,"Sopra","Sotto"))))</f>
        <v/>
      </c>
      <c r="H197" s="32" t="str">
        <f aca="false">IF(H141=0,"",IF(OR(AND(G141=-H141,ABS(N(H169)+N(G169))&lt;=Costi!$C$10*MAX(ABS(N(H169)),ABS(N(G169)))),AND(I141=-H141,ABS(N(H169)+N(I169))&lt;=Costi!$C$10*MAX(ABS(N(H169)),ABS(N(I169))))),"Slittamento",IF(AND(H141=-1,H29&lt;Costi!$C$9*H57),"Quasi sparita",IF(H141=1,"Sopra","Sotto"))))</f>
        <v/>
      </c>
      <c r="I197" s="32" t="str">
        <f aca="false">IF(I141=0,"",IF(OR(AND(H141=-I141,ABS(N(I169)+N(H169))&lt;=Costi!$C$10*MAX(ABS(N(I169)),ABS(N(H169)))),AND(J141=-I141,ABS(N(I169)+N(J169))&lt;=Costi!$C$10*MAX(ABS(N(I169)),ABS(N(J169))))),"Slittamento",IF(AND(I141=-1,I29&lt;Costi!$C$9*I57),"Quasi sparita",IF(I141=1,"Sopra","Sotto"))))</f>
        <v/>
      </c>
      <c r="J197" s="32" t="str">
        <f aca="false">IF(J141=0,"",IF(OR(AND(I141=-J141,ABS(N(J169)+N(I169))&lt;=Costi!$C$10*MAX(ABS(N(J169)),ABS(N(I169)))),AND(K141=-J141,ABS(N(J169)+N(K169))&lt;=Costi!$C$10*MAX(ABS(N(J169)),ABS(N(K169))))),"Slittamento",IF(AND(J141=-1,J29&lt;Costi!$C$9*J57),"Quasi sparita",IF(J141=1,"Sopra","Sotto"))))</f>
        <v/>
      </c>
      <c r="K197" s="32" t="str">
        <f aca="false">IF(K141=0,"",IF(OR(AND(J141=-K141,ABS(N(K169)+N(J169))&lt;=Costi!$C$10*MAX(ABS(N(K169)),ABS(N(J169)))),AND(L141=-K141,ABS(N(K169)+N(L169))&lt;=Costi!$C$10*MAX(ABS(N(K169)),ABS(N(L169))))),"Slittamento",IF(AND(K141=-1,K29&lt;Costi!$C$9*K57),"Quasi sparita",IF(K141=1,"Sopra","Sotto"))))</f>
        <v/>
      </c>
      <c r="L197" s="32" t="str">
        <f aca="false">IF(L141=0,"",IF(OR(AND(K141=-L141,ABS(N(L169)+N(K169))&lt;=Costi!$C$10*MAX(ABS(N(L169)),ABS(N(K169)))),AND(M141=-L141,ABS(N(L169)+N(M169))&lt;=Costi!$C$10*MAX(ABS(N(L169)),ABS(N(M169))))),"Slittamento",IF(AND(L141=-1,L29&lt;Costi!$C$9*L57),"Quasi sparita",IF(L141=1,"Sopra","Sotto"))))</f>
        <v/>
      </c>
      <c r="M197" s="32" t="str">
        <f aca="false">IF(M141=0,"",IF(OR(AND(L141=-M141,ABS(N(M169)+N(L169))&lt;=Costi!$C$10*MAX(ABS(N(M169)),ABS(N(L169)))),AND(N141=-M141,ABS(N(M169)+N(N169))&lt;=Costi!$C$10*MAX(ABS(N(M169)),ABS(N(N169))))),"Slittamento",IF(AND(M141=-1,M29&lt;Costi!$C$9*M57),"Quasi sparita",IF(M141=1,"Sopra","Sotto"))))</f>
        <v/>
      </c>
      <c r="N197" s="32" t="str">
        <f aca="false">IF(N141=0,"",IF(OR(AND(M141=-N141,ABS(N(N169)+N(M169))&lt;=Costi!$C$10*MAX(ABS(N(N169)),ABS(N(M169))))),"Slittamento",IF(AND(N141=-1,N29&lt;Costi!$C$9*N57),"Quasi sparita",IF(N141=1,"Sopra","Sotto"))))</f>
        <v/>
      </c>
    </row>
    <row r="198" customFormat="false" ht="15" hidden="false" customHeight="false" outlineLevel="0" collapsed="false">
      <c r="A198" s="27" t="str">
        <f aca="false">Costi!A40&amp;""</f>
        <v/>
      </c>
      <c r="C198" s="32" t="str">
        <f aca="false">IF(C142=0,"",IF(OR(AND(D142=-C142,ABS(N(C170)+N(D170))&lt;=Costi!$C$10*MAX(ABS(N(C170)),ABS(N(D170))))),"Slittamento",IF(AND(C142=-1,C30&lt;Costi!$C$9*C58),"Quasi sparita",IF(C142=1,"Sopra","Sotto"))))</f>
        <v/>
      </c>
      <c r="D198" s="32" t="str">
        <f aca="false">IF(D142=0,"",IF(OR(AND(C142=-D142,ABS(N(D170)+N(C170))&lt;=Costi!$C$10*MAX(ABS(N(D170)),ABS(N(C170)))),AND(E142=-D142,ABS(N(D170)+N(E170))&lt;=Costi!$C$10*MAX(ABS(N(D170)),ABS(N(E170))))),"Slittamento",IF(AND(D142=-1,D30&lt;Costi!$C$9*D58),"Quasi sparita",IF(D142=1,"Sopra","Sotto"))))</f>
        <v/>
      </c>
      <c r="E198" s="32" t="str">
        <f aca="false">IF(E142=0,"",IF(OR(AND(D142=-E142,ABS(N(E170)+N(D170))&lt;=Costi!$C$10*MAX(ABS(N(E170)),ABS(N(D170)))),AND(F142=-E142,ABS(N(E170)+N(F170))&lt;=Costi!$C$10*MAX(ABS(N(E170)),ABS(N(F170))))),"Slittamento",IF(AND(E142=-1,E30&lt;Costi!$C$9*E58),"Quasi sparita",IF(E142=1,"Sopra","Sotto"))))</f>
        <v/>
      </c>
      <c r="F198" s="32" t="str">
        <f aca="false">IF(F142=0,"",IF(OR(AND(E142=-F142,ABS(N(F170)+N(E170))&lt;=Costi!$C$10*MAX(ABS(N(F170)),ABS(N(E170)))),AND(G142=-F142,ABS(N(F170)+N(G170))&lt;=Costi!$C$10*MAX(ABS(N(F170)),ABS(N(G170))))),"Slittamento",IF(AND(F142=-1,F30&lt;Costi!$C$9*F58),"Quasi sparita",IF(F142=1,"Sopra","Sotto"))))</f>
        <v/>
      </c>
      <c r="G198" s="32" t="str">
        <f aca="false">IF(G142=0,"",IF(OR(AND(F142=-G142,ABS(N(G170)+N(F170))&lt;=Costi!$C$10*MAX(ABS(N(G170)),ABS(N(F170)))),AND(H142=-G142,ABS(N(G170)+N(H170))&lt;=Costi!$C$10*MAX(ABS(N(G170)),ABS(N(H170))))),"Slittamento",IF(AND(G142=-1,G30&lt;Costi!$C$9*G58),"Quasi sparita",IF(G142=1,"Sopra","Sotto"))))</f>
        <v/>
      </c>
      <c r="H198" s="32" t="str">
        <f aca="false">IF(H142=0,"",IF(OR(AND(G142=-H142,ABS(N(H170)+N(G170))&lt;=Costi!$C$10*MAX(ABS(N(H170)),ABS(N(G170)))),AND(I142=-H142,ABS(N(H170)+N(I170))&lt;=Costi!$C$10*MAX(ABS(N(H170)),ABS(N(I170))))),"Slittamento",IF(AND(H142=-1,H30&lt;Costi!$C$9*H58),"Quasi sparita",IF(H142=1,"Sopra","Sotto"))))</f>
        <v/>
      </c>
      <c r="I198" s="32" t="str">
        <f aca="false">IF(I142=0,"",IF(OR(AND(H142=-I142,ABS(N(I170)+N(H170))&lt;=Costi!$C$10*MAX(ABS(N(I170)),ABS(N(H170)))),AND(J142=-I142,ABS(N(I170)+N(J170))&lt;=Costi!$C$10*MAX(ABS(N(I170)),ABS(N(J170))))),"Slittamento",IF(AND(I142=-1,I30&lt;Costi!$C$9*I58),"Quasi sparita",IF(I142=1,"Sopra","Sotto"))))</f>
        <v/>
      </c>
      <c r="J198" s="32" t="str">
        <f aca="false">IF(J142=0,"",IF(OR(AND(I142=-J142,ABS(N(J170)+N(I170))&lt;=Costi!$C$10*MAX(ABS(N(J170)),ABS(N(I170)))),AND(K142=-J142,ABS(N(J170)+N(K170))&lt;=Costi!$C$10*MAX(ABS(N(J170)),ABS(N(K170))))),"Slittamento",IF(AND(J142=-1,J30&lt;Costi!$C$9*J58),"Quasi sparita",IF(J142=1,"Sopra","Sotto"))))</f>
        <v/>
      </c>
      <c r="K198" s="32" t="str">
        <f aca="false">IF(K142=0,"",IF(OR(AND(J142=-K142,ABS(N(K170)+N(J170))&lt;=Costi!$C$10*MAX(ABS(N(K170)),ABS(N(J170)))),AND(L142=-K142,ABS(N(K170)+N(L170))&lt;=Costi!$C$10*MAX(ABS(N(K170)),ABS(N(L170))))),"Slittamento",IF(AND(K142=-1,K30&lt;Costi!$C$9*K58),"Quasi sparita",IF(K142=1,"Sopra","Sotto"))))</f>
        <v/>
      </c>
      <c r="L198" s="32" t="str">
        <f aca="false">IF(L142=0,"",IF(OR(AND(K142=-L142,ABS(N(L170)+N(K170))&lt;=Costi!$C$10*MAX(ABS(N(L170)),ABS(N(K170)))),AND(M142=-L142,ABS(N(L170)+N(M170))&lt;=Costi!$C$10*MAX(ABS(N(L170)),ABS(N(M170))))),"Slittamento",IF(AND(L142=-1,L30&lt;Costi!$C$9*L58),"Quasi sparita",IF(L142=1,"Sopra","Sotto"))))</f>
        <v/>
      </c>
      <c r="M198" s="32" t="str">
        <f aca="false">IF(M142=0,"",IF(OR(AND(L142=-M142,ABS(N(M170)+N(L170))&lt;=Costi!$C$10*MAX(ABS(N(M170)),ABS(N(L170)))),AND(N142=-M142,ABS(N(M170)+N(N170))&lt;=Costi!$C$10*MAX(ABS(N(M170)),ABS(N(N170))))),"Slittamento",IF(AND(M142=-1,M30&lt;Costi!$C$9*M58),"Quasi sparita",IF(M142=1,"Sopra","Sotto"))))</f>
        <v/>
      </c>
      <c r="N198" s="32" t="str">
        <f aca="false">IF(N142=0,"",IF(OR(AND(M142=-N142,ABS(N(N170)+N(M170))&lt;=Costi!$C$10*MAX(ABS(N(N170)),ABS(N(M170))))),"Slittamento",IF(AND(N142=-1,N30&lt;Costi!$C$9*N58),"Quasi sparita",IF(N142=1,"Sopra","Sotto"))))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72</v>
      </c>
    </row>
    <row r="3" customFormat="false" ht="15" hidden="false" customHeight="false" outlineLevel="0" collapsed="false">
      <c r="B3" s="2" t="s">
        <v>73</v>
      </c>
    </row>
    <row r="5" customFormat="false" ht="23.85" hidden="false" customHeight="false" outlineLevel="0" collapsed="false">
      <c r="B5" s="4" t="s">
        <v>74</v>
      </c>
    </row>
    <row r="7" customFormat="false" ht="23.85" hidden="false" customHeight="false" outlineLevel="0" collapsed="false">
      <c r="B7" s="4" t="s">
        <v>75</v>
      </c>
    </row>
    <row r="9" customFormat="false" ht="23.85" hidden="false" customHeight="false" outlineLevel="0" collapsed="false">
      <c r="B9" s="4" t="s">
        <v>76</v>
      </c>
    </row>
    <row r="11" customFormat="false" ht="23.85" hidden="false" customHeight="false" outlineLevel="0" collapsed="false">
      <c r="B11" s="4" t="s">
        <v>77</v>
      </c>
    </row>
    <row r="13" customFormat="false" ht="23.85" hidden="false" customHeight="false" outlineLevel="0" collapsed="false">
      <c r="B13" s="4" t="s">
        <v>78</v>
      </c>
    </row>
    <row r="15" customFormat="false" ht="15" hidden="false" customHeight="false" outlineLevel="0" collapsed="false">
      <c r="B15" s="27" t="s">
        <v>79</v>
      </c>
    </row>
  </sheetData>
  <hyperlinks>
    <hyperlink ref="B15" r:id="rId1" display="Per parlarne: https://reversea.io/contat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2026-10-14T14:53:21Z</dcterms:created>
  <dc:creator>openpyxl</dc:creator>
  <dc:description/>
  <dc:language>en-US</dc:language>
  <cp:lastModifiedBy/>
  <dcterms:modified xsi:type="dcterms:W3CDTF">2026-10-14T14:53:21Z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